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40" activeTab="0"/>
  </bookViews>
  <sheets>
    <sheet name="List1" sheetId="1" r:id="rId1"/>
  </sheets>
  <definedNames>
    <definedName name="_xlnm.Print_Area" localSheetId="0">'List1'!$A$1:$H$1026</definedName>
  </definedNames>
  <calcPr fullCalcOnLoad="1"/>
</workbook>
</file>

<file path=xl/comments1.xml><?xml version="1.0" encoding="utf-8"?>
<comments xmlns="http://schemas.openxmlformats.org/spreadsheetml/2006/main">
  <authors>
    <author>Windows korisnik</author>
    <author>Korisnik</author>
  </authors>
  <commentList>
    <comment ref="B734" authorId="0">
      <text>
        <r>
          <rPr>
            <b/>
            <sz val="9"/>
            <rFont val="Tahoma"/>
            <family val="2"/>
          </rPr>
          <t>Windows korisnik:</t>
        </r>
        <r>
          <rPr>
            <sz val="9"/>
            <rFont val="Tahoma"/>
            <family val="2"/>
          </rPr>
          <t xml:space="preserve">
</t>
        </r>
      </text>
    </comment>
    <comment ref="A195" authorId="0">
      <text>
        <r>
          <rPr>
            <b/>
            <sz val="9"/>
            <rFont val="Tahoma"/>
            <family val="2"/>
          </rPr>
          <t>Windows korisnik:</t>
        </r>
        <r>
          <rPr>
            <sz val="9"/>
            <rFont val="Tahoma"/>
            <family val="2"/>
          </rPr>
          <t xml:space="preserve">
</t>
        </r>
      </text>
    </comment>
    <comment ref="A227" authorId="0">
      <text>
        <r>
          <rPr>
            <b/>
            <sz val="9"/>
            <rFont val="Tahoma"/>
            <family val="2"/>
          </rPr>
          <t>Windows korisnik:</t>
        </r>
        <r>
          <rPr>
            <sz val="9"/>
            <rFont val="Tahoma"/>
            <family val="2"/>
          </rPr>
          <t xml:space="preserve">
</t>
        </r>
      </text>
    </comment>
    <comment ref="B772" authorId="0">
      <text>
        <r>
          <rPr>
            <b/>
            <sz val="9"/>
            <rFont val="Tahoma"/>
            <family val="2"/>
          </rPr>
          <t>Windows korisnik:</t>
        </r>
        <r>
          <rPr>
            <sz val="9"/>
            <rFont val="Tahoma"/>
            <family val="2"/>
          </rPr>
          <t xml:space="preserve">
</t>
        </r>
      </text>
    </comment>
    <comment ref="B810" authorId="0">
      <text>
        <r>
          <rPr>
            <b/>
            <sz val="9"/>
            <rFont val="Tahoma"/>
            <family val="2"/>
          </rPr>
          <t>Windows korisnik:</t>
        </r>
        <r>
          <rPr>
            <sz val="9"/>
            <rFont val="Tahoma"/>
            <family val="2"/>
          </rPr>
          <t xml:space="preserve">
</t>
        </r>
      </text>
    </comment>
    <comment ref="A873" authorId="1">
      <text>
        <r>
          <rPr>
            <b/>
            <sz val="9"/>
            <rFont val="Segoe UI"/>
            <family val="2"/>
          </rPr>
          <t>Korisnik:</t>
        </r>
        <r>
          <rPr>
            <sz val="9"/>
            <rFont val="Segoe UI"/>
            <family val="2"/>
          </rPr>
          <t xml:space="preserve">
</t>
        </r>
      </text>
    </comment>
    <comment ref="B947" authorId="0">
      <text>
        <r>
          <rPr>
            <b/>
            <sz val="9"/>
            <rFont val="Tahoma"/>
            <family val="2"/>
          </rPr>
          <t>Windows korisnik: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<sst xmlns="http://schemas.openxmlformats.org/spreadsheetml/2006/main" count="1223" uniqueCount="363">
  <si>
    <t xml:space="preserve">I. OPĆI DIO  </t>
  </si>
  <si>
    <t>Oznaka</t>
  </si>
  <si>
    <t>6 Prihodi poslovanja</t>
  </si>
  <si>
    <t>7 Prihodi od prodaje nefinancijske imovine</t>
  </si>
  <si>
    <t xml:space="preserve"> PRIHODI UKUPNO</t>
  </si>
  <si>
    <t>3 Rashodi poslovanja</t>
  </si>
  <si>
    <t>4 Rashodi za nabavu nefinancijske imovine</t>
  </si>
  <si>
    <t>RASHODI UKUPNO</t>
  </si>
  <si>
    <t>Razlika - višak/manjak razdoblja</t>
  </si>
  <si>
    <t>PRENOSIVI VIŠAK/MANJAK U SLIJEDEĆE RAZDBLJE</t>
  </si>
  <si>
    <t>8 Primici od financijske imovine i zaduživanja</t>
  </si>
  <si>
    <t>5  Izdaci za financijsku imovinu i otplate zajmova</t>
  </si>
  <si>
    <t>Neto zaduživanje/financiranje</t>
  </si>
  <si>
    <t>Višak/manjak iz prethodnih godina</t>
  </si>
  <si>
    <t>Višak/manjak+neto financiranje+raspoloživa sredstva iz prethodnih godina</t>
  </si>
  <si>
    <t>PRIHODI I PRIMICI PO EKONOMSKOJ KLASIFIKACIJI</t>
  </si>
  <si>
    <t xml:space="preserve">Račun prihoda/
primitka </t>
  </si>
  <si>
    <t>Naziv računa</t>
  </si>
  <si>
    <t>Prihodi iz nadležnog proračuna i od HZZO-a temeljem ugovornih obveza</t>
  </si>
  <si>
    <t>Prihodi od nadležmnog proračuna</t>
  </si>
  <si>
    <t>Prihodi iz nadležnog proračuna za financiranje rashoda poslovanja</t>
  </si>
  <si>
    <t>Prihodi iz nadležnog proračuna za financiranje rashoda za nabavu nefinancijske imovine</t>
  </si>
  <si>
    <t>Prihodi od prodaje proizvoda i robe te pruženih usluga i prihodi od donacija</t>
  </si>
  <si>
    <t>Prihodi od prodaje proizvoda i robe te pruženih usluga</t>
  </si>
  <si>
    <t>Prihodi po posebnim propisima</t>
  </si>
  <si>
    <t>Sufinanciranje cijene usluge, participacije i slično</t>
  </si>
  <si>
    <t>Prihodi od imovine</t>
  </si>
  <si>
    <t>Pomoći iz inozemstva i od subjekata unutar općeg proračuna</t>
  </si>
  <si>
    <t>Pomoći proračunskim korisnicima iz proračuna koji im nije nadležan</t>
  </si>
  <si>
    <t>RASHODI I IZDACI PO EKONOMSKOJ KLASIFIKACIJI</t>
  </si>
  <si>
    <t>Račun rashoda/
izdatka</t>
  </si>
  <si>
    <t>Rashodi za zaposlene</t>
  </si>
  <si>
    <t>Plaće</t>
  </si>
  <si>
    <t>Plaće za redovan rad</t>
  </si>
  <si>
    <t>Plaće u naravi</t>
  </si>
  <si>
    <t>Plaće za posebne uvjete rada</t>
  </si>
  <si>
    <t xml:space="preserve">Ostali rashodi za zaposlene </t>
  </si>
  <si>
    <t>3121</t>
  </si>
  <si>
    <t>Doprinosi na plaće</t>
  </si>
  <si>
    <t>Doprinosi za obvezno zdravstveno osiguranje</t>
  </si>
  <si>
    <t>Doprinosi za obvezno osiguranje u slučaju nezaposlenosti</t>
  </si>
  <si>
    <t>Materijalni rashodi</t>
  </si>
  <si>
    <t>Naknade troškova zaposlenima</t>
  </si>
  <si>
    <t>3211</t>
  </si>
  <si>
    <t>Službena putovanja</t>
  </si>
  <si>
    <t>3212</t>
  </si>
  <si>
    <t>Naknade za prijevoz, za rad na terenu i odvojeni život</t>
  </si>
  <si>
    <t>Stručno usavršavanje zaposlenika</t>
  </si>
  <si>
    <t>Ostale naknade troškova zaposlenim</t>
  </si>
  <si>
    <t>Rashodi za materijal i energiju</t>
  </si>
  <si>
    <t>3221</t>
  </si>
  <si>
    <t>Uredski materijal i ostali materijalni rashodi</t>
  </si>
  <si>
    <t>Materijal i sirovine</t>
  </si>
  <si>
    <t>3223</t>
  </si>
  <si>
    <t>Energija</t>
  </si>
  <si>
    <t>3224</t>
  </si>
  <si>
    <t>Materijal i dijelovi za tekuće i investicijsko održavanje</t>
  </si>
  <si>
    <t>Isitni inventar i suto gume</t>
  </si>
  <si>
    <t>Službena i radnja obuća i odjeća</t>
  </si>
  <si>
    <t>Rashodi za usluge</t>
  </si>
  <si>
    <t>3231</t>
  </si>
  <si>
    <t>Usluge telefona, pošte i prijevoza</t>
  </si>
  <si>
    <t>3232</t>
  </si>
  <si>
    <t>Usluge tekućeg i investicijskog održavanja</t>
  </si>
  <si>
    <t>3234</t>
  </si>
  <si>
    <t>Komunalne usluge</t>
  </si>
  <si>
    <t>Zdravstvene i veterinarske usluge</t>
  </si>
  <si>
    <t>Intelektualne usluge</t>
  </si>
  <si>
    <t>3238</t>
  </si>
  <si>
    <t>Računalne usluge</t>
  </si>
  <si>
    <t>3239</t>
  </si>
  <si>
    <t>Ostale usluge</t>
  </si>
  <si>
    <t xml:space="preserve">Naknade troškova osobama izvan radnog odnosa </t>
  </si>
  <si>
    <t>Ostali nespomenuti rashodi poslovanja</t>
  </si>
  <si>
    <t>3291</t>
  </si>
  <si>
    <t>Naknade za rad predstavničkih i izvršnih tijela, povjerenstava i slično</t>
  </si>
  <si>
    <t>3293</t>
  </si>
  <si>
    <t>Reprezentacija</t>
  </si>
  <si>
    <t>Članarine</t>
  </si>
  <si>
    <t>Pristojbe i naknade</t>
  </si>
  <si>
    <t>3299</t>
  </si>
  <si>
    <t>Financijski rashodi</t>
  </si>
  <si>
    <t>Ostali financijski rashodi</t>
  </si>
  <si>
    <t>3431</t>
  </si>
  <si>
    <t>Bankarske usluge i usluge platnog prometa</t>
  </si>
  <si>
    <t>Zatezne kamate</t>
  </si>
  <si>
    <t>Rashodi za nabavu proizvedene dugotrajne imovine</t>
  </si>
  <si>
    <t>Postrojenja i oprema</t>
  </si>
  <si>
    <t>4221</t>
  </si>
  <si>
    <t>Uredska oprema i namještaj</t>
  </si>
  <si>
    <t>4222</t>
  </si>
  <si>
    <t>Komunikacijska oprema</t>
  </si>
  <si>
    <t>Knjge</t>
  </si>
  <si>
    <t>Knjige</t>
  </si>
  <si>
    <t>Nematerijalna proizvedena imovina</t>
  </si>
  <si>
    <t>Ulaganje u računalne programe</t>
  </si>
  <si>
    <t>Dodatna ulaganja na građevinskim objektima</t>
  </si>
  <si>
    <t>UKUPNO Izvor financiranja Opći prihodi i primici</t>
  </si>
  <si>
    <t>Izvor financiranja 3 Vlastiti prihodi</t>
  </si>
  <si>
    <t>Prihodi od financijske imovine</t>
  </si>
  <si>
    <t>UKUPNO Izvor financiranja Vlastiti prihodi</t>
  </si>
  <si>
    <t xml:space="preserve">Izvor financiranja 4 Prihodi za posebne namjene </t>
  </si>
  <si>
    <t>UKUPNO Izvor financiranja Prihodi za posebne namjene</t>
  </si>
  <si>
    <t xml:space="preserve">Izvor financiranja 5 Pomoći </t>
  </si>
  <si>
    <t>UKUPNO Izvor financiranja Pomoći</t>
  </si>
  <si>
    <t>Opći prihodi i primici</t>
  </si>
  <si>
    <t xml:space="preserve">Prihodi za posebne namjene </t>
  </si>
  <si>
    <t>Pomoći</t>
  </si>
  <si>
    <t xml:space="preserve">KORIŠTENJE PRENESENOG VIŠKA </t>
  </si>
  <si>
    <t>Izvor financiranja 3.2.2. Vlastiti prihodi - preneseni višak</t>
  </si>
  <si>
    <t>Višak/manjak prihoda</t>
  </si>
  <si>
    <t xml:space="preserve">Višak prihoda poslovanja </t>
  </si>
  <si>
    <t>UKUPNO Izvor financiranja Vlastiti prihodi - preneseni višak</t>
  </si>
  <si>
    <t>Izvor financiranja 4.8.2. Prihodi za posebne namjene - preneseni višak</t>
  </si>
  <si>
    <t>UKUPNO Izvor financiranja Prihodi za posebne namjene - preneseni višak</t>
  </si>
  <si>
    <t>Izvor financiranja 5.5.2. Pomoći - preneseni višak</t>
  </si>
  <si>
    <t>Sveukupno prihodi</t>
  </si>
  <si>
    <t>RASHODI I IZDACI</t>
  </si>
  <si>
    <t>Program</t>
  </si>
  <si>
    <t>Izvor financiranja  3.2.2. Vlastiti prihodi -  prenesena sredstva</t>
  </si>
  <si>
    <t>Službena putovanje</t>
  </si>
  <si>
    <t>Ostale nalnade zaposlenima</t>
  </si>
  <si>
    <t>Sitni inventar i auto gume</t>
  </si>
  <si>
    <t>Usluge investicijskog održavanja</t>
  </si>
  <si>
    <t>Zdravsrtvene usluge</t>
  </si>
  <si>
    <t>Bankarske usluge</t>
  </si>
  <si>
    <t>UKUPNO A/Tpr./Kpr.</t>
  </si>
  <si>
    <t>Izvor financiranja  4.4.1.  Prihodi za posebne namjene - Decentralizacija</t>
  </si>
  <si>
    <t>Ostale nakknade zaposlenima</t>
  </si>
  <si>
    <t>Sitni inventar</t>
  </si>
  <si>
    <t>Naknade članovima povjerenstava</t>
  </si>
  <si>
    <t xml:space="preserve">Izvor financiranja 4.8.1. Prihodi za posebne namjene </t>
  </si>
  <si>
    <t>Izvor financiranja 4.8.2. Prihodi za posebne namjene - prenesena sredstva</t>
  </si>
  <si>
    <t xml:space="preserve">Izvor financiranja 5.4.1. Pomoći </t>
  </si>
  <si>
    <t>Plaće bruto</t>
  </si>
  <si>
    <t>Ostali rashodi za zaposlene</t>
  </si>
  <si>
    <t>Nagrade</t>
  </si>
  <si>
    <t>Doprinosi za zdravstveno osiguranje</t>
  </si>
  <si>
    <t>Doprinosi za zapošljavanje</t>
  </si>
  <si>
    <t>Naknade za prijevoz na posao i s posla</t>
  </si>
  <si>
    <t>Zdravstvene usluge</t>
  </si>
  <si>
    <t>Izvor financiranja 5.4.2. Pomoći - prenesena sredstva</t>
  </si>
  <si>
    <t xml:space="preserve">Izvor financiranja  3.2.1. Vlastiti prihodi </t>
  </si>
  <si>
    <t>Izvor financiranja  3.2.2. Vlastiti prihodi - prenesena sredstva</t>
  </si>
  <si>
    <t>Materijal i djelovi za tekuće održavanje</t>
  </si>
  <si>
    <t>Izvor financiranja 5.4.1 .Pomoći od nenadležnog proračuna</t>
  </si>
  <si>
    <t>Postrojenje i oprema</t>
  </si>
  <si>
    <t>Računala i računalna oprema</t>
  </si>
  <si>
    <t>Materijal  i djelovi za tekuće održavanje</t>
  </si>
  <si>
    <t>Uredski materijal</t>
  </si>
  <si>
    <t>Usluga prijevoza</t>
  </si>
  <si>
    <t>Ostali nespomenuti rashodi</t>
  </si>
  <si>
    <t>Izvor financiranja 3.2.2 Vlastiti prihodi - prenesena sredstva</t>
  </si>
  <si>
    <t>Izvor financiranja 4.8.1 Prihodi za posebne namjene</t>
  </si>
  <si>
    <t>Izvor financiranja 5.4.2 Pomoći  PK prenesna sredstva</t>
  </si>
  <si>
    <t>Ostale nespomenute usluge</t>
  </si>
  <si>
    <t>Izvor financiranja 5.4.1 Pomoći PK</t>
  </si>
  <si>
    <t>Doprinosi za zdravstveno</t>
  </si>
  <si>
    <t>Doprinosi zapošljavanje</t>
  </si>
  <si>
    <t xml:space="preserve">Izvor financiranja 4.4.1. Prihodi za posebne namjene - Decentralizacija </t>
  </si>
  <si>
    <t>Usluge telefona,pošte i prijevoza</t>
  </si>
  <si>
    <t>Izvor financiranja 5.4.1. Pomoći PK</t>
  </si>
  <si>
    <t>Tekući prijenosi između proračunskih korisnika istog proračuna</t>
  </si>
  <si>
    <t>Izvor financiranja 5.4.2. Pomoći-  prenesena sredstva</t>
  </si>
  <si>
    <t>T400002 Školski medni dan</t>
  </si>
  <si>
    <t>Izvor financiranja 5.1.1. Pomoći</t>
  </si>
  <si>
    <t>Izvor financiranja 1.1.1. Opći prihodi i primici</t>
  </si>
  <si>
    <t>Doprinos za zdravstveno osiguranje</t>
  </si>
  <si>
    <t>Naknade za prijevoz na posao i  sposla</t>
  </si>
  <si>
    <t>Izvor financiranja 5.3.1 Pomoći EU</t>
  </si>
  <si>
    <t>Plaće za zaposlene</t>
  </si>
  <si>
    <t>Postrojenje i porema</t>
  </si>
  <si>
    <t>Izvor financiranja 5.5.1 Pomoći EU za PK</t>
  </si>
  <si>
    <t>Izvor financiranja 1.1.1 Opći prihodi i primici</t>
  </si>
  <si>
    <t xml:space="preserve">RASHODI PO IZVORIMA FINANCIRANJA </t>
  </si>
  <si>
    <t xml:space="preserve">Vlastiti prihodi </t>
  </si>
  <si>
    <t>Vlastiti prihodi - preneseni višak</t>
  </si>
  <si>
    <t>Prihodi za posebne namjene</t>
  </si>
  <si>
    <t>Prihodi za posebne namjene- preneseni višak</t>
  </si>
  <si>
    <t xml:space="preserve">Pomoći </t>
  </si>
  <si>
    <t xml:space="preserve">Pomoći - preneseni višak </t>
  </si>
  <si>
    <t>Ukupno</t>
  </si>
  <si>
    <t xml:space="preserve">POKRIĆE MANJKA </t>
  </si>
  <si>
    <t>Izvor financiranja  Manjak prihoda poslovanja opći prihodi i primici, pomoći</t>
  </si>
  <si>
    <t xml:space="preserve">Rezultat poslovanja </t>
  </si>
  <si>
    <t>Sveukupno rashodi</t>
  </si>
  <si>
    <t xml:space="preserve">PREGLED UKUPNIH PRIHODA I RASHODA PO IZVORIMA FINANCIRANJA </t>
  </si>
  <si>
    <t>Oznaka IF</t>
  </si>
  <si>
    <t xml:space="preserve">Naziv izvora financiranja </t>
  </si>
  <si>
    <t xml:space="preserve">Opći prihodi i primici </t>
  </si>
  <si>
    <t>Donos</t>
  </si>
  <si>
    <t xml:space="preserve">PRIHODI </t>
  </si>
  <si>
    <t>RASHODI</t>
  </si>
  <si>
    <t xml:space="preserve">RAZLIKA </t>
  </si>
  <si>
    <t>3</t>
  </si>
  <si>
    <t xml:space="preserve">RAZLIKA  </t>
  </si>
  <si>
    <t xml:space="preserve">4 </t>
  </si>
  <si>
    <t xml:space="preserve">5 </t>
  </si>
  <si>
    <t>Poslovni rezultat razdoblja</t>
  </si>
  <si>
    <t>Metodološki manjak tekuće godine  - Prihod sljedeće godine</t>
  </si>
  <si>
    <t>Višak tekuće -  Rashod sljedeće godine</t>
  </si>
  <si>
    <t>Višak/ manjak raspoloživ u slijedećem razdoblju</t>
  </si>
  <si>
    <t>Ravnatelj:Tomislav Budimir</t>
  </si>
  <si>
    <t>Ukupno Aktivnost T400009 - Učimo zajedno IV</t>
  </si>
  <si>
    <t>Ukupno Aktivnost T400002 - Školski medni dan</t>
  </si>
  <si>
    <t>Ukupni program 4018- Rrazvoj odgojno obrazovnog sustava</t>
  </si>
  <si>
    <t>Ukupno prihodi</t>
  </si>
  <si>
    <t>Ukupno rashodi</t>
  </si>
  <si>
    <t>Prijenosi između proračunskih korisnika istog proračuna</t>
  </si>
  <si>
    <t>Prihodi od nefinancijske imovine</t>
  </si>
  <si>
    <t>Prijenosi između proračunskih  korisnika istog proračuna</t>
  </si>
  <si>
    <t>Ostale  usluge</t>
  </si>
  <si>
    <t>Tekući prijenosi između proračunskoh korisnika istog proračuna</t>
  </si>
  <si>
    <t xml:space="preserve">Prijenosi između proračunskih korisnika  istog proračuna </t>
  </si>
  <si>
    <t>Službena i radnja odjeća i obuća</t>
  </si>
  <si>
    <t>Dodatna ulaganja na građevniskim objektima</t>
  </si>
  <si>
    <t>Ukupni prihodi razdoblja</t>
  </si>
  <si>
    <t>Ukupni rashodi razdoblja</t>
  </si>
  <si>
    <t>Preneseni višak/manjak</t>
  </si>
  <si>
    <t>Izvor financiranja 5.4.1. Pomoći</t>
  </si>
  <si>
    <t>Ostali rashodimza zaposlene</t>
  </si>
  <si>
    <t>Usluge tekućeg i  investicijskog održavanja</t>
  </si>
  <si>
    <t>Usluge tgekućeg i  investicijskog održavanja</t>
  </si>
  <si>
    <t xml:space="preserve">Ukupno preneseni manjak </t>
  </si>
  <si>
    <t>37,46</t>
  </si>
  <si>
    <t>Reprezentacaij</t>
  </si>
  <si>
    <t>4030 "OSNOVNOŠKOLSKO OBRAZOVANJE"</t>
  </si>
  <si>
    <t>A403001 Rashodi djelatnosti</t>
  </si>
  <si>
    <t>Ukupno Aktivnost A403001 -  Rashodi djelatnosti</t>
  </si>
  <si>
    <t>A403002 Izgradnja i uređenje objekata te nabava i održavanje opreme</t>
  </si>
  <si>
    <t>Ukupno Aktivnost A403002 -  Izgradnja i uređenje objekata te nabava i održavanje opreme</t>
  </si>
  <si>
    <t>A403003 Pravno zastupanje, naknade šteta i ostalo</t>
  </si>
  <si>
    <t>Ukupno Aktivnost A403003 - Pravno zatupanje, naknade štete i ostalo</t>
  </si>
  <si>
    <t>A403004 Prijevoz učenika</t>
  </si>
  <si>
    <t>Ukupno Aktivnost A403004 - Prijevoz učenika osnovnih škola</t>
  </si>
  <si>
    <t>Ukupno program 4030 Osnovnoškolsko obrazovanje</t>
  </si>
  <si>
    <t>A400009 Učimo zajedno IV</t>
  </si>
  <si>
    <t>A400103 Natjecanja, manifestacije i ostalo</t>
  </si>
  <si>
    <t>A400104 e-Škole</t>
  </si>
  <si>
    <t>4001 "RAZVOJ ODGOJNO OBRAZOVNOG SUSTAVA</t>
  </si>
  <si>
    <t>Rashodi za zapoelene</t>
  </si>
  <si>
    <t>Plaće za prekovremeni rad</t>
  </si>
  <si>
    <t>Ukupno Aktivnost A400104 -e-Škole</t>
  </si>
  <si>
    <t xml:space="preserve"> 'T400120 - Učimo zajedno V</t>
  </si>
  <si>
    <t>Ukupno Aktivnost T400120 - Učimo zajedno V</t>
  </si>
  <si>
    <t>FINANCIJKSI PLAN OŠ IVANA MAŽURANIĆA, OBROVAC SINJSKI ZA 2024. I PROJEKCIJA ZA 2025.-2026. GODINU</t>
  </si>
  <si>
    <t>A) SAŽETAK RAČUNA PRIHODA I RASHODA</t>
  </si>
  <si>
    <t xml:space="preserve">Izvršenje 2022. </t>
  </si>
  <si>
    <t>Plan 2023.</t>
  </si>
  <si>
    <t>1. Rebalans 2023.</t>
  </si>
  <si>
    <t xml:space="preserve">Proračun za 2024. </t>
  </si>
  <si>
    <t>Projekcija proračuna za 2025.</t>
  </si>
  <si>
    <t>Preneseni višak/manjak prethodnog razdoblja</t>
  </si>
  <si>
    <t xml:space="preserve">B. SAŽETAK RAČUNA FINANCIRANJA </t>
  </si>
  <si>
    <t>C. PRENESENI VIŠAK ILI PRENESENI MANJAK</t>
  </si>
  <si>
    <t>D. VIŠEGODIŠNJI PLAN URAVNOTEŽENJA</t>
  </si>
  <si>
    <t>Prijenos viška/ manjka iz prethodne godine</t>
  </si>
  <si>
    <t>Višak/manjak iz prethodne  koji će se rasporediti i pokriti</t>
  </si>
  <si>
    <t>Prijenos viška/manjka u sljedeće razdoblje</t>
  </si>
  <si>
    <t>Višak /manjak tekuće godine</t>
  </si>
  <si>
    <t>FINANCIJSKI PLAN OŠ IVANA MAŽURANIĆA OBROVAC SINJSKI ZA 2024. I PROJEKCIJA ZA 2025. I 2026. GODINU</t>
  </si>
  <si>
    <t>A. OPĆI DIO</t>
  </si>
  <si>
    <t>Projekcija proračuna za 2026.</t>
  </si>
  <si>
    <t>PRIHODI I PRIMICI PO IZVORIMA FINANCIRANJA</t>
  </si>
  <si>
    <t xml:space="preserve">UKUPNO Izvor financiranja Pomoći </t>
  </si>
  <si>
    <t>II.POSEBNI DIO</t>
  </si>
  <si>
    <t>RAČUN PRIHODA I RASHODA</t>
  </si>
  <si>
    <t xml:space="preserve">RASHODI I IZDACI </t>
  </si>
  <si>
    <t>PROGRAM</t>
  </si>
  <si>
    <t>RASHODI PREMA FUNKCIJSKOJ KLASIFIKACIJI</t>
  </si>
  <si>
    <t>Brojčana oznaka i naziv</t>
  </si>
  <si>
    <t>Izvršenje 2022.</t>
  </si>
  <si>
    <t>1. Rebalans</t>
  </si>
  <si>
    <t>Plan za  2024.</t>
  </si>
  <si>
    <t>Projekcija plana za 2025.</t>
  </si>
  <si>
    <t>Projekcija plana za 2026.</t>
  </si>
  <si>
    <t>Proračun 2023.</t>
  </si>
  <si>
    <t>9 Obrazovanje</t>
  </si>
  <si>
    <t>091 Predškolsko i osnovno obrazovanje</t>
  </si>
  <si>
    <t>Donacije</t>
  </si>
  <si>
    <t>Izvor financiranja 6 Donacije</t>
  </si>
  <si>
    <t>Donacije od pravnih i fizičkih osoba izvan općeg pšroračuna</t>
  </si>
  <si>
    <t>UKUPNO Izvor financiranjaDonacije</t>
  </si>
  <si>
    <t xml:space="preserve"> 'T400121 - Učimo zajedno VI</t>
  </si>
  <si>
    <t>Ukupno Aktivnost T400121 - Učimo zajedno VI</t>
  </si>
  <si>
    <t>K400108 BioMOZAIK Krš i more</t>
  </si>
  <si>
    <t xml:space="preserve"> 'T400122 - Učimo zajedno VII</t>
  </si>
  <si>
    <t>Ukupno Aktivnost T400122 - Učimo zajedno VII</t>
  </si>
  <si>
    <t>Izvor financiranja 5.4.2 Pomoći PK prenesna sredstva</t>
  </si>
  <si>
    <t>Izvor financiranja 5.5.2 Pomoći EU prenesna sredstva</t>
  </si>
  <si>
    <t>T400110 Financiranje troškova prehrane za učenike OŠ</t>
  </si>
  <si>
    <t>Ukupno Aktivnost K400108 -  BioMOZAIK Krš i more</t>
  </si>
  <si>
    <t>T400111 Opskrba špkolskih ustanova  higijenskim potrepštinama za učenice</t>
  </si>
  <si>
    <t xml:space="preserve">Izvor financiranja6.2.1 Donacije </t>
  </si>
  <si>
    <t>Donacije od pravih i fičkih osoba izvan općeg proračuna</t>
  </si>
  <si>
    <t>Tekuće donacije</t>
  </si>
  <si>
    <t>Kamate na oročena sredstva i depozite po viđenju</t>
  </si>
  <si>
    <t>Tekuće pomoći proračunskim korisnicima iz proračuna koji im nije nadležan</t>
  </si>
  <si>
    <t>Kapitalni prijenosi između proračunskih korisnika istog proračuna temeljem prijenosa EU sredstava</t>
  </si>
  <si>
    <t xml:space="preserve">Tekući prijeni između proračunskih korisnika  istog proračuna </t>
  </si>
  <si>
    <t>Manjak prihoda poslovanja izvor 4.4.1</t>
  </si>
  <si>
    <t>Manjak prihoda poslovanja izvor 5.4.1</t>
  </si>
  <si>
    <t>Prihodi poslovanja</t>
  </si>
  <si>
    <t>PRIHODI POSLOVANJA</t>
  </si>
  <si>
    <t>RASHODI POSLOVANJA</t>
  </si>
  <si>
    <t>Pomoći dane u inozemstv oi unutar općeg proračuna</t>
  </si>
  <si>
    <t xml:space="preserve">Izvor financiranja 1   Opći prihodi i primici </t>
  </si>
  <si>
    <t>Prihodi od upravnih pristojbi, pristojbi po posebnim propisima</t>
  </si>
  <si>
    <t>Tekuće pomoći iz državnog proračuna proračunskim korisnicima JLPS</t>
  </si>
  <si>
    <t>Kapitalne pomoći iz državnog proračuna proračunskim korisnicima JLPS</t>
  </si>
  <si>
    <t>Kapitalni prijenosi između proračunskih korisnika istog proračuna temeljem EU sredstava</t>
  </si>
  <si>
    <t>Tekući prijenosi između proračunskih korisnika istog proračuna temeljem EU sredstava</t>
  </si>
  <si>
    <t>Kapitalni prijenosi između proračunskih korisnika istog proračuna</t>
  </si>
  <si>
    <t>UKUPNO 3.2.2</t>
  </si>
  <si>
    <t>UKUPNO  4.4.1</t>
  </si>
  <si>
    <t>UKUPNO 4.8.1</t>
  </si>
  <si>
    <t>UKUPNO 4.8.2</t>
  </si>
  <si>
    <t>UKUPNO 5.4.1</t>
  </si>
  <si>
    <t>UKUPNO A 5.4.2</t>
  </si>
  <si>
    <t>UKUPNO 6.2.1</t>
  </si>
  <si>
    <t>Izvor financiranja  1.1.1. Opći prihodi i primici</t>
  </si>
  <si>
    <t>UKUPNO 1.1.1</t>
  </si>
  <si>
    <t>UKUPNO 3.2.1</t>
  </si>
  <si>
    <t>UKUPNO 5.4.2</t>
  </si>
  <si>
    <t>UKUPNO 4.4.1</t>
  </si>
  <si>
    <t>UKUPNO 5.5.1</t>
  </si>
  <si>
    <t>UKUPNO 5.1.1</t>
  </si>
  <si>
    <t>Ukupno Aktivnost A400103 - Natjecanja i manifestacije</t>
  </si>
  <si>
    <t>UKUPNO 5.3.1</t>
  </si>
  <si>
    <t>UKUPNO1.1.1</t>
  </si>
  <si>
    <t>UKUPNO 5.5.2</t>
  </si>
  <si>
    <t>Rashodi poslovanja</t>
  </si>
  <si>
    <t>Rshodi poslovanja</t>
  </si>
  <si>
    <t xml:space="preserve">Kapitalni prijenosi između proračunskih korisnika istog proračuna </t>
  </si>
  <si>
    <t>Tekući prijenosi između proračunskh korisnika istog  proračuna temeljem prijeosa EU sredstava</t>
  </si>
  <si>
    <t>Kapitalne pomoći proračunskim korisnicima iz proračuna koji im nije nadležan</t>
  </si>
  <si>
    <t>RASHODI ZA NABAVU DUGOTRAJNE IMOVINE</t>
  </si>
  <si>
    <t>Rashdi poslovanja</t>
  </si>
  <si>
    <t>Izvor financiranja 1.1.1  Opći prihodi i primici</t>
  </si>
  <si>
    <t>Ukupno Aktivnost T400110 - Financiranje troškova prehrane za učenike OŠ</t>
  </si>
  <si>
    <t>Ukupno Aktivnost T400111 - Opskrba školskih ustanova higijenskim poptrepštinama</t>
  </si>
  <si>
    <t xml:space="preserve">Ukupno Aktivnost A400115 - Osobni pomoćnici i pomoćnici  u nastavi </t>
  </si>
  <si>
    <t>Materijalnu rashodi</t>
  </si>
  <si>
    <t>Naknade troškova zaposlewnim</t>
  </si>
  <si>
    <t>Rashodi za dodatna ulaganjana na  nefinancijskoj imovini</t>
  </si>
  <si>
    <t>Ukupno Aktivnost A400118 - Nabava udžbenika i drugih obrazovnih materijala</t>
  </si>
  <si>
    <t>A400115 Osobni pomoćnici i  pomoćnici u nastavi</t>
  </si>
  <si>
    <t>Zakupnine i najamnine za opremu</t>
  </si>
  <si>
    <t>Ukupno Aktivnost K400113 -Osnovna škola kao cjelodnevna škola</t>
  </si>
  <si>
    <t>K400113 Osnovna škola kao cjelodnevna škola</t>
  </si>
  <si>
    <t>Rashodi za nabavu nefinancijske imovine imovine</t>
  </si>
  <si>
    <t>Rashodi za dodatna ulaganja na nefinancijskoj imovini</t>
  </si>
  <si>
    <t>Rashodi za nabavu prizvedene dugotrajne  imovine</t>
  </si>
  <si>
    <t>Rashodi za nabavu nefinancijske imovine  imovine</t>
  </si>
  <si>
    <t>Rashodi za nabavu proizvedene  dugotrajne imovine</t>
  </si>
  <si>
    <t>Rashodi za nabavu nefinancijske imovine</t>
  </si>
  <si>
    <t>Pomoći dane u inozemstvo i unutar općeg proračuna</t>
  </si>
  <si>
    <t>Ostali rashodi</t>
  </si>
  <si>
    <t>Tekuće donacije u naravi</t>
  </si>
  <si>
    <t>Tekuće donacije u naraci</t>
  </si>
  <si>
    <t>A400118 Nabava udžbenika i drugih obrazovnih materijala</t>
  </si>
  <si>
    <t>Obrovac Sinjski, listopad 2023.</t>
  </si>
  <si>
    <t>Prihodi od upravnih i administrativnih pristojbi, prihodi po posebnim propisima i naknada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</si>
</sst>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#,##0.00\ &quot;kn&quot;"/>
    <numFmt numFmtId="166" formatCode="0.0"/>
    <numFmt numFmtId="167" formatCode="#,##0.00\ _k_n"/>
  </numFmts>
  <fonts count="118">
    <font>
      <sz val="8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8"/>
      <name val="Verdana"/>
      <family val="2"/>
    </font>
    <font>
      <i/>
      <sz val="8"/>
      <name val="Verdana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b/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9"/>
      <name val="Verdana"/>
      <family val="2"/>
    </font>
    <font>
      <sz val="12"/>
      <name val="Arial"/>
      <family val="2"/>
    </font>
    <font>
      <b/>
      <i/>
      <sz val="11"/>
      <name val="Times New Roman"/>
      <family val="1"/>
    </font>
    <font>
      <b/>
      <i/>
      <sz val="11"/>
      <name val="Verdana"/>
      <family val="2"/>
    </font>
    <font>
      <i/>
      <sz val="11"/>
      <name val="Times New Roman"/>
      <family val="1"/>
    </font>
    <font>
      <sz val="9"/>
      <name val="Segoe UI"/>
      <family val="2"/>
    </font>
    <font>
      <b/>
      <sz val="9"/>
      <name val="Segoe UI"/>
      <family val="2"/>
    </font>
    <font>
      <i/>
      <sz val="12"/>
      <name val="Times New Roman"/>
      <family val="1"/>
    </font>
    <font>
      <i/>
      <sz val="10"/>
      <name val="Arial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i/>
      <sz val="8"/>
      <name val="Calibri"/>
      <family val="2"/>
    </font>
    <font>
      <sz val="9"/>
      <name val="Calibri"/>
      <family val="2"/>
    </font>
    <font>
      <sz val="12"/>
      <name val="Calibri"/>
      <family val="2"/>
    </font>
    <font>
      <i/>
      <sz val="9"/>
      <name val="Calibri"/>
      <family val="2"/>
    </font>
    <font>
      <i/>
      <sz val="8"/>
      <name val="Calibri"/>
      <family val="2"/>
    </font>
    <font>
      <i/>
      <sz val="8"/>
      <color indexed="8"/>
      <name val="Calibri"/>
      <family val="2"/>
    </font>
    <font>
      <i/>
      <sz val="8"/>
      <color indexed="10"/>
      <name val="Times New Roman"/>
      <family val="1"/>
    </font>
    <font>
      <b/>
      <i/>
      <sz val="8"/>
      <color indexed="10"/>
      <name val="Times New Roman"/>
      <family val="1"/>
    </font>
    <font>
      <sz val="8"/>
      <color indexed="10"/>
      <name val="Calibri"/>
      <family val="2"/>
    </font>
    <font>
      <b/>
      <i/>
      <sz val="9"/>
      <color indexed="10"/>
      <name val="Times New Roman"/>
      <family val="1"/>
    </font>
    <font>
      <b/>
      <i/>
      <sz val="10"/>
      <name val="Calibri"/>
      <family val="2"/>
    </font>
    <font>
      <b/>
      <i/>
      <sz val="10"/>
      <color indexed="8"/>
      <name val="Calibri"/>
      <family val="2"/>
    </font>
    <font>
      <b/>
      <i/>
      <sz val="10"/>
      <color indexed="10"/>
      <name val="Times New Roman"/>
      <family val="1"/>
    </font>
    <font>
      <b/>
      <i/>
      <sz val="8"/>
      <color indexed="9"/>
      <name val="Times New Roman"/>
      <family val="1"/>
    </font>
    <font>
      <i/>
      <sz val="9"/>
      <color indexed="8"/>
      <name val="Calibri"/>
      <family val="2"/>
    </font>
    <font>
      <i/>
      <sz val="9"/>
      <color indexed="10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b/>
      <i/>
      <sz val="12"/>
      <color indexed="8"/>
      <name val="Calibri"/>
      <family val="2"/>
    </font>
    <font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i/>
      <sz val="8"/>
      <color indexed="10"/>
      <name val="Arial"/>
      <family val="2"/>
    </font>
    <font>
      <b/>
      <i/>
      <sz val="12"/>
      <color indexed="9"/>
      <name val="Times New Roman"/>
      <family val="1"/>
    </font>
    <font>
      <b/>
      <i/>
      <sz val="9"/>
      <color indexed="9"/>
      <name val="Times New Roman"/>
      <family val="1"/>
    </font>
    <font>
      <i/>
      <sz val="9"/>
      <color indexed="9"/>
      <name val="Calibri"/>
      <family val="2"/>
    </font>
    <font>
      <i/>
      <sz val="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i/>
      <sz val="8"/>
      <color theme="1"/>
      <name val="Calibri"/>
      <family val="2"/>
    </font>
    <font>
      <i/>
      <sz val="8"/>
      <color rgb="FFFF0000"/>
      <name val="Times New Roman"/>
      <family val="1"/>
    </font>
    <font>
      <b/>
      <i/>
      <sz val="8"/>
      <color rgb="FFFF0000"/>
      <name val="Times New Roman"/>
      <family val="1"/>
    </font>
    <font>
      <sz val="8"/>
      <color rgb="FFFF0000"/>
      <name val="Calibri"/>
      <family val="2"/>
    </font>
    <font>
      <b/>
      <i/>
      <sz val="9"/>
      <color rgb="FFFF0000"/>
      <name val="Times New Roman"/>
      <family val="1"/>
    </font>
    <font>
      <b/>
      <i/>
      <sz val="10"/>
      <color theme="1"/>
      <name val="Calibri"/>
      <family val="2"/>
    </font>
    <font>
      <b/>
      <i/>
      <sz val="10"/>
      <color rgb="FFFF0000"/>
      <name val="Times New Roman"/>
      <family val="1"/>
    </font>
    <font>
      <b/>
      <i/>
      <sz val="8"/>
      <color theme="0"/>
      <name val="Times New Roman"/>
      <family val="1"/>
    </font>
    <font>
      <i/>
      <sz val="9"/>
      <color theme="1"/>
      <name val="Calibri"/>
      <family val="2"/>
    </font>
    <font>
      <i/>
      <sz val="9"/>
      <color rgb="FFFF0000"/>
      <name val="Calibri"/>
      <family val="2"/>
    </font>
    <font>
      <b/>
      <i/>
      <sz val="9"/>
      <color theme="0"/>
      <name val="Times New Roman"/>
      <family val="1"/>
    </font>
    <font>
      <i/>
      <sz val="8"/>
      <color theme="0"/>
      <name val="Calibri"/>
      <family val="2"/>
    </font>
    <font>
      <i/>
      <sz val="9"/>
      <color theme="0"/>
      <name val="Calibri"/>
      <family val="2"/>
    </font>
    <font>
      <i/>
      <sz val="8"/>
      <color rgb="FFFF0000"/>
      <name val="Arial"/>
      <family val="2"/>
    </font>
    <font>
      <b/>
      <i/>
      <sz val="12"/>
      <color theme="0"/>
      <name val="Times New Roman"/>
      <family val="1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i/>
      <sz val="11"/>
      <color theme="1"/>
      <name val="Calibri"/>
      <family val="2"/>
    </font>
    <font>
      <i/>
      <sz val="10"/>
      <color theme="1"/>
      <name val="Calibri"/>
      <family val="2"/>
    </font>
    <font>
      <i/>
      <sz val="12"/>
      <color theme="1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-0.4999699890613556"/>
        <bgColor indexed="64"/>
      </patternFill>
    </fill>
  </fills>
  <borders count="5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/>
      <bottom>
        <color indexed="63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thin"/>
      <right style="thin"/>
      <top>
        <color indexed="63"/>
      </top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medium">
        <color rgb="FF000000"/>
      </top>
      <bottom style="thin"/>
    </border>
    <border>
      <left style="thin"/>
      <right/>
      <top style="thin"/>
      <bottom style="thin"/>
    </border>
    <border>
      <left style="thin"/>
      <right style="thin"/>
      <top style="medium">
        <color rgb="FF000000"/>
      </top>
      <bottom style="thin"/>
    </border>
    <border>
      <left>
        <color indexed="63"/>
      </left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/>
      <right style="thin"/>
      <top style="thin"/>
      <bottom style="thin"/>
    </border>
    <border>
      <left style="thin">
        <color rgb="FF000000"/>
      </left>
      <right style="thin"/>
      <top style="medium">
        <color rgb="FF000000"/>
      </top>
      <bottom style="thin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thin"/>
      <right/>
      <top style="thin"/>
      <bottom/>
    </border>
    <border>
      <left/>
      <right style="thin"/>
      <top style="thin"/>
      <bottom>
        <color indexed="63"/>
      </bottom>
    </border>
    <border>
      <left style="thin"/>
      <right/>
      <top/>
      <bottom/>
    </border>
    <border>
      <left style="medium">
        <color rgb="FF000000"/>
      </left>
      <right style="medium">
        <color rgb="FF000000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2" borderId="0" applyNumberFormat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79" fillId="13" borderId="0" applyNumberFormat="0" applyBorder="0" applyAlignment="0" applyProtection="0"/>
    <xf numFmtId="0" fontId="79" fillId="14" borderId="0" applyNumberFormat="0" applyBorder="0" applyAlignment="0" applyProtection="0"/>
    <xf numFmtId="0" fontId="80" fillId="14" borderId="0" applyNumberFormat="0" applyBorder="0" applyAlignment="0" applyProtection="0"/>
    <xf numFmtId="0" fontId="79" fillId="15" borderId="0" applyNumberFormat="0" applyBorder="0" applyAlignment="0" applyProtection="0"/>
    <xf numFmtId="0" fontId="80" fillId="15" borderId="0" applyNumberFormat="0" applyBorder="0" applyAlignment="0" applyProtection="0"/>
    <xf numFmtId="0" fontId="79" fillId="16" borderId="0" applyNumberFormat="0" applyBorder="0" applyAlignment="0" applyProtection="0"/>
    <xf numFmtId="0" fontId="80" fillId="16" borderId="0" applyNumberFormat="0" applyBorder="0" applyAlignment="0" applyProtection="0"/>
    <xf numFmtId="0" fontId="79" fillId="17" borderId="0" applyNumberFormat="0" applyBorder="0" applyAlignment="0" applyProtection="0"/>
    <xf numFmtId="0" fontId="80" fillId="17" borderId="0" applyNumberFormat="0" applyBorder="0" applyAlignment="0" applyProtection="0"/>
    <xf numFmtId="0" fontId="79" fillId="18" borderId="0" applyNumberFormat="0" applyBorder="0" applyAlignment="0" applyProtection="0"/>
    <xf numFmtId="0" fontId="80" fillId="18" borderId="0" applyNumberFormat="0" applyBorder="0" applyAlignment="0" applyProtection="0"/>
    <xf numFmtId="0" fontId="79" fillId="19" borderId="0" applyNumberFormat="0" applyBorder="0" applyAlignment="0" applyProtection="0"/>
    <xf numFmtId="0" fontId="80" fillId="19" borderId="0" applyNumberFormat="0" applyBorder="0" applyAlignment="0" applyProtection="0"/>
    <xf numFmtId="0" fontId="0" fillId="20" borderId="1" applyNumberFormat="0" applyFont="0" applyAlignment="0" applyProtection="0"/>
    <xf numFmtId="0" fontId="79" fillId="20" borderId="1" applyNumberFormat="0" applyFont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6" borderId="0" applyNumberFormat="0" applyBorder="0" applyAlignment="0" applyProtection="0"/>
    <xf numFmtId="0" fontId="80" fillId="26" borderId="0" applyNumberFormat="0" applyBorder="0" applyAlignment="0" applyProtection="0"/>
    <xf numFmtId="0" fontId="80" fillId="27" borderId="0" applyNumberFormat="0" applyBorder="0" applyAlignment="0" applyProtection="0"/>
    <xf numFmtId="0" fontId="80" fillId="27" borderId="0" applyNumberFormat="0" applyBorder="0" applyAlignment="0" applyProtection="0"/>
    <xf numFmtId="0" fontId="82" fillId="28" borderId="2" applyNumberFormat="0" applyAlignment="0" applyProtection="0"/>
    <xf numFmtId="0" fontId="82" fillId="28" borderId="2" applyNumberFormat="0" applyAlignment="0" applyProtection="0"/>
    <xf numFmtId="0" fontId="83" fillId="28" borderId="3" applyNumberFormat="0" applyAlignment="0" applyProtection="0"/>
    <xf numFmtId="0" fontId="83" fillId="28" borderId="3" applyNumberFormat="0" applyAlignment="0" applyProtection="0"/>
    <xf numFmtId="0" fontId="84" fillId="29" borderId="0" applyNumberFormat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8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9" fillId="30" borderId="0" applyNumberFormat="0" applyBorder="0" applyAlignment="0" applyProtection="0"/>
    <xf numFmtId="0" fontId="90" fillId="30" borderId="0" applyNumberFormat="0" applyBorder="0" applyAlignment="0" applyProtection="0"/>
    <xf numFmtId="0" fontId="2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9" fontId="79" fillId="0" borderId="0" applyFont="0" applyFill="0" applyBorder="0" applyAlignment="0" applyProtection="0"/>
    <xf numFmtId="0" fontId="91" fillId="0" borderId="7" applyNumberFormat="0" applyFill="0" applyAlignment="0" applyProtection="0"/>
    <xf numFmtId="0" fontId="91" fillId="0" borderId="7" applyNumberFormat="0" applyFill="0" applyAlignment="0" applyProtection="0"/>
    <xf numFmtId="0" fontId="92" fillId="31" borderId="8" applyNumberFormat="0" applyAlignment="0" applyProtection="0"/>
    <xf numFmtId="0" fontId="92" fillId="31" borderId="8" applyNumberFormat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9" applyNumberFormat="0" applyFill="0" applyAlignment="0" applyProtection="0"/>
    <xf numFmtId="0" fontId="95" fillId="0" borderId="9" applyNumberFormat="0" applyFill="0" applyAlignment="0" applyProtection="0"/>
    <xf numFmtId="0" fontId="96" fillId="32" borderId="3" applyNumberFormat="0" applyAlignment="0" applyProtection="0"/>
    <xf numFmtId="0" fontId="9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0">
    <xf numFmtId="0" fontId="0" fillId="0" borderId="0" xfId="0" applyFont="1" applyAlignment="1">
      <alignment/>
    </xf>
    <xf numFmtId="3" fontId="5" fillId="33" borderId="0" xfId="85" applyNumberFormat="1" applyFont="1" applyFill="1">
      <alignment/>
      <protection/>
    </xf>
    <xf numFmtId="3" fontId="6" fillId="33" borderId="0" xfId="85" applyNumberFormat="1" applyFont="1" applyFill="1" applyBorder="1" applyAlignment="1">
      <alignment horizontal="right" vertical="center"/>
      <protection/>
    </xf>
    <xf numFmtId="3" fontId="6" fillId="33" borderId="0" xfId="85" applyNumberFormat="1" applyFont="1" applyFill="1">
      <alignment/>
      <protection/>
    </xf>
    <xf numFmtId="3" fontId="4" fillId="33" borderId="0" xfId="85" applyNumberFormat="1" applyFont="1" applyFill="1">
      <alignment/>
      <protection/>
    </xf>
    <xf numFmtId="0" fontId="8" fillId="0" borderId="10" xfId="84" applyNumberFormat="1" applyFont="1" applyBorder="1" applyAlignment="1">
      <alignment horizontal="left" vertical="center"/>
      <protection/>
    </xf>
    <xf numFmtId="3" fontId="7" fillId="33" borderId="0" xfId="85" applyNumberFormat="1" applyFont="1" applyFill="1" applyBorder="1" applyAlignment="1">
      <alignment horizontal="right" vertical="center"/>
      <protection/>
    </xf>
    <xf numFmtId="0" fontId="51" fillId="0" borderId="0" xfId="0" applyFont="1" applyAlignment="1">
      <alignment/>
    </xf>
    <xf numFmtId="0" fontId="11" fillId="0" borderId="0" xfId="84" applyFont="1" applyAlignment="1">
      <alignment horizontal="left" indent="1"/>
      <protection/>
    </xf>
    <xf numFmtId="0" fontId="12" fillId="0" borderId="0" xfId="84" applyFont="1" applyAlignment="1">
      <alignment horizontal="left" indent="1"/>
      <protection/>
    </xf>
    <xf numFmtId="0" fontId="13" fillId="34" borderId="11" xfId="84" applyFont="1" applyFill="1" applyBorder="1" applyAlignment="1">
      <alignment horizontal="left" wrapText="1"/>
      <protection/>
    </xf>
    <xf numFmtId="4" fontId="13" fillId="34" borderId="12" xfId="84" applyNumberFormat="1" applyFont="1" applyFill="1" applyBorder="1" applyAlignment="1">
      <alignment horizontal="center" wrapText="1"/>
      <protection/>
    </xf>
    <xf numFmtId="0" fontId="12" fillId="0" borderId="0" xfId="84" applyFont="1" applyAlignment="1">
      <alignment horizontal="left" wrapText="1"/>
      <protection/>
    </xf>
    <xf numFmtId="0" fontId="13" fillId="34" borderId="13" xfId="84" applyFont="1" applyFill="1" applyBorder="1" applyAlignment="1">
      <alignment horizontal="left" wrapText="1"/>
      <protection/>
    </xf>
    <xf numFmtId="4" fontId="13" fillId="34" borderId="0" xfId="84" applyNumberFormat="1" applyFont="1" applyFill="1" applyBorder="1" applyAlignment="1">
      <alignment horizontal="right" wrapText="1" indent="1"/>
      <protection/>
    </xf>
    <xf numFmtId="0" fontId="13" fillId="34" borderId="14" xfId="84" applyFont="1" applyFill="1" applyBorder="1" applyAlignment="1">
      <alignment horizontal="left" wrapText="1"/>
      <protection/>
    </xf>
    <xf numFmtId="3" fontId="7" fillId="33" borderId="0" xfId="85" applyNumberFormat="1" applyFont="1" applyFill="1" applyBorder="1">
      <alignment/>
      <protection/>
    </xf>
    <xf numFmtId="0" fontId="52" fillId="0" borderId="0" xfId="0" applyFont="1" applyAlignment="1">
      <alignment/>
    </xf>
    <xf numFmtId="0" fontId="15" fillId="0" borderId="0" xfId="84" applyFont="1">
      <alignment/>
      <protection/>
    </xf>
    <xf numFmtId="4" fontId="15" fillId="0" borderId="0" xfId="84" applyNumberFormat="1" applyFont="1">
      <alignment/>
      <protection/>
    </xf>
    <xf numFmtId="0" fontId="51" fillId="0" borderId="0" xfId="83" applyFont="1" applyAlignment="1">
      <alignment horizontal="center" wrapText="1"/>
      <protection/>
    </xf>
    <xf numFmtId="0" fontId="17" fillId="0" borderId="0" xfId="84" applyFont="1" applyBorder="1" applyAlignment="1">
      <alignment horizontal="left" vertical="center" wrapText="1"/>
      <protection/>
    </xf>
    <xf numFmtId="3" fontId="16" fillId="0" borderId="0" xfId="84" applyNumberFormat="1" applyFont="1">
      <alignment/>
      <protection/>
    </xf>
    <xf numFmtId="0" fontId="17" fillId="0" borderId="10" xfId="84" applyFont="1" applyBorder="1" applyAlignment="1">
      <alignment horizontal="left" vertical="center"/>
      <protection/>
    </xf>
    <xf numFmtId="0" fontId="19" fillId="0" borderId="10" xfId="84" applyFont="1" applyBorder="1" applyAlignment="1">
      <alignment horizontal="left" vertical="center"/>
      <protection/>
    </xf>
    <xf numFmtId="3" fontId="53" fillId="0" borderId="0" xfId="84" applyNumberFormat="1" applyFont="1" applyBorder="1" applyAlignment="1">
      <alignment vertical="center"/>
      <protection/>
    </xf>
    <xf numFmtId="3" fontId="16" fillId="0" borderId="0" xfId="84" applyNumberFormat="1" applyFont="1" applyBorder="1">
      <alignment/>
      <protection/>
    </xf>
    <xf numFmtId="0" fontId="17" fillId="0" borderId="10" xfId="84" applyFont="1" applyBorder="1" applyAlignment="1">
      <alignment horizontal="left" vertical="center"/>
      <protection/>
    </xf>
    <xf numFmtId="3" fontId="18" fillId="0" borderId="0" xfId="84" applyNumberFormat="1" applyFont="1" applyBorder="1" applyAlignment="1">
      <alignment horizontal="center" vertical="center" wrapText="1"/>
      <protection/>
    </xf>
    <xf numFmtId="3" fontId="18" fillId="0" borderId="0" xfId="84" applyNumberFormat="1" applyFont="1" applyFill="1" applyBorder="1" applyAlignment="1">
      <alignment horizontal="center" vertical="center" wrapText="1"/>
      <protection/>
    </xf>
    <xf numFmtId="3" fontId="18" fillId="0" borderId="0" xfId="84" applyNumberFormat="1" applyFont="1" applyFill="1" applyBorder="1" applyAlignment="1" quotePrefix="1">
      <alignment horizontal="center" vertical="center" wrapText="1"/>
      <protection/>
    </xf>
    <xf numFmtId="3" fontId="18" fillId="0" borderId="0" xfId="84" applyNumberFormat="1" applyFont="1" applyBorder="1" applyAlignment="1" quotePrefix="1">
      <alignment horizontal="center" vertical="center" wrapText="1"/>
      <protection/>
    </xf>
    <xf numFmtId="3" fontId="17" fillId="0" borderId="0" xfId="84" applyNumberFormat="1" applyFont="1" applyBorder="1" applyAlignment="1">
      <alignment horizontal="right" vertical="center"/>
      <protection/>
    </xf>
    <xf numFmtId="3" fontId="17" fillId="0" borderId="0" xfId="84" applyNumberFormat="1" applyFont="1" applyFill="1" applyBorder="1" applyAlignment="1">
      <alignment horizontal="right" vertical="center"/>
      <protection/>
    </xf>
    <xf numFmtId="3" fontId="17" fillId="0" borderId="0" xfId="84" applyNumberFormat="1" applyFont="1" applyBorder="1" applyAlignment="1">
      <alignment horizontal="right"/>
      <protection/>
    </xf>
    <xf numFmtId="3" fontId="17" fillId="0" borderId="0" xfId="84" applyNumberFormat="1" applyFont="1" applyBorder="1" applyAlignment="1" quotePrefix="1">
      <alignment horizontal="center" vertical="center"/>
      <protection/>
    </xf>
    <xf numFmtId="3" fontId="19" fillId="0" borderId="0" xfId="84" applyNumberFormat="1" applyFont="1">
      <alignment/>
      <protection/>
    </xf>
    <xf numFmtId="0" fontId="17" fillId="0" borderId="10" xfId="84" applyNumberFormat="1" applyFont="1" applyBorder="1" applyAlignment="1">
      <alignment horizontal="left" vertical="center"/>
      <protection/>
    </xf>
    <xf numFmtId="3" fontId="17" fillId="0" borderId="0" xfId="84" applyNumberFormat="1" applyFont="1">
      <alignment/>
      <protection/>
    </xf>
    <xf numFmtId="4" fontId="17" fillId="0" borderId="0" xfId="84" applyNumberFormat="1" applyFont="1">
      <alignment/>
      <protection/>
    </xf>
    <xf numFmtId="0" fontId="19" fillId="0" borderId="10" xfId="84" applyNumberFormat="1" applyFont="1" applyBorder="1" applyAlignment="1">
      <alignment horizontal="left" vertical="center"/>
      <protection/>
    </xf>
    <xf numFmtId="4" fontId="19" fillId="0" borderId="0" xfId="84" applyNumberFormat="1" applyFont="1">
      <alignment/>
      <protection/>
    </xf>
    <xf numFmtId="49" fontId="17" fillId="33" borderId="0" xfId="85" applyNumberFormat="1" applyFont="1" applyFill="1" applyBorder="1" applyAlignment="1" quotePrefix="1">
      <alignment horizontal="center" vertical="center"/>
      <protection/>
    </xf>
    <xf numFmtId="3" fontId="17" fillId="33" borderId="0" xfId="85" applyNumberFormat="1" applyFont="1" applyFill="1" applyBorder="1" applyAlignment="1">
      <alignment horizontal="right" vertical="center"/>
      <protection/>
    </xf>
    <xf numFmtId="3" fontId="16" fillId="33" borderId="0" xfId="85" applyNumberFormat="1" applyFont="1" applyFill="1">
      <alignment/>
      <protection/>
    </xf>
    <xf numFmtId="0" fontId="15" fillId="0" borderId="0" xfId="85" applyFont="1">
      <alignment/>
      <protection/>
    </xf>
    <xf numFmtId="0" fontId="17" fillId="33" borderId="10" xfId="85" applyFont="1" applyFill="1" applyBorder="1" applyAlignment="1">
      <alignment horizontal="left" vertical="center" wrapText="1"/>
      <protection/>
    </xf>
    <xf numFmtId="3" fontId="18" fillId="33" borderId="0" xfId="85" applyNumberFormat="1" applyFont="1" applyFill="1">
      <alignment/>
      <protection/>
    </xf>
    <xf numFmtId="49" fontId="17" fillId="33" borderId="15" xfId="85" applyNumberFormat="1" applyFont="1" applyFill="1" applyBorder="1" applyAlignment="1" quotePrefix="1">
      <alignment horizontal="center" vertical="center"/>
      <protection/>
    </xf>
    <xf numFmtId="3" fontId="16" fillId="33" borderId="0" xfId="85" applyNumberFormat="1" applyFont="1" applyFill="1" applyAlignment="1">
      <alignment horizontal="center" vertical="center" wrapText="1"/>
      <protection/>
    </xf>
    <xf numFmtId="3" fontId="18" fillId="33" borderId="0" xfId="85" applyNumberFormat="1" applyFont="1" applyFill="1" applyBorder="1" applyAlignment="1" quotePrefix="1">
      <alignment horizontal="center" vertical="center" wrapText="1"/>
      <protection/>
    </xf>
    <xf numFmtId="3" fontId="17" fillId="33" borderId="0" xfId="85" applyNumberFormat="1" applyFont="1" applyFill="1" applyBorder="1" applyAlignment="1">
      <alignment horizontal="right"/>
      <protection/>
    </xf>
    <xf numFmtId="3" fontId="18" fillId="33" borderId="0" xfId="85" applyNumberFormat="1" applyFont="1" applyFill="1">
      <alignment/>
      <protection/>
    </xf>
    <xf numFmtId="3" fontId="19" fillId="33" borderId="0" xfId="85" applyNumberFormat="1" applyFont="1" applyFill="1" applyBorder="1" applyAlignment="1">
      <alignment horizontal="right" vertical="center"/>
      <protection/>
    </xf>
    <xf numFmtId="3" fontId="17" fillId="33" borderId="0" xfId="85" applyNumberFormat="1" applyFont="1" applyFill="1">
      <alignment/>
      <protection/>
    </xf>
    <xf numFmtId="4" fontId="16" fillId="33" borderId="0" xfId="85" applyNumberFormat="1" applyFont="1" applyFill="1">
      <alignment/>
      <protection/>
    </xf>
    <xf numFmtId="3" fontId="17" fillId="33" borderId="10" xfId="85" applyNumberFormat="1" applyFont="1" applyFill="1" applyBorder="1" applyAlignment="1" quotePrefix="1">
      <alignment horizontal="left" vertical="center"/>
      <protection/>
    </xf>
    <xf numFmtId="3" fontId="17" fillId="33" borderId="0" xfId="85" applyNumberFormat="1" applyFont="1" applyFill="1" applyBorder="1" applyAlignment="1" quotePrefix="1">
      <alignment horizontal="center" vertical="center"/>
      <protection/>
    </xf>
    <xf numFmtId="3" fontId="17" fillId="33" borderId="0" xfId="85" applyNumberFormat="1" applyFont="1" applyFill="1" applyBorder="1" applyAlignment="1">
      <alignment vertical="center"/>
      <protection/>
    </xf>
    <xf numFmtId="3" fontId="17" fillId="33" borderId="15" xfId="85" applyNumberFormat="1" applyFont="1" applyFill="1" applyBorder="1" applyAlignment="1" quotePrefix="1">
      <alignment horizontal="center" vertical="center"/>
      <protection/>
    </xf>
    <xf numFmtId="3" fontId="16" fillId="33" borderId="0" xfId="85" applyNumberFormat="1" applyFont="1" applyFill="1" applyAlignment="1">
      <alignment vertical="center"/>
      <protection/>
    </xf>
    <xf numFmtId="49" fontId="17" fillId="33" borderId="15" xfId="85" applyNumberFormat="1" applyFont="1" applyFill="1" applyBorder="1" applyAlignment="1" quotePrefix="1">
      <alignment horizontal="center" vertical="center" wrapText="1"/>
      <protection/>
    </xf>
    <xf numFmtId="3" fontId="17" fillId="33" borderId="0" xfId="85" applyNumberFormat="1" applyFont="1" applyFill="1" applyAlignment="1">
      <alignment vertical="center"/>
      <protection/>
    </xf>
    <xf numFmtId="3" fontId="18" fillId="33" borderId="0" xfId="85" applyNumberFormat="1" applyFont="1" applyFill="1" applyAlignment="1">
      <alignment vertical="center"/>
      <protection/>
    </xf>
    <xf numFmtId="0" fontId="18" fillId="33" borderId="0" xfId="85" applyNumberFormat="1" applyFont="1" applyFill="1" applyAlignment="1">
      <alignment wrapText="1"/>
      <protection/>
    </xf>
    <xf numFmtId="0" fontId="16" fillId="33" borderId="0" xfId="85" applyFont="1" applyFill="1" applyAlignment="1">
      <alignment horizontal="center" wrapText="1"/>
      <protection/>
    </xf>
    <xf numFmtId="0" fontId="18" fillId="33" borderId="0" xfId="85" applyFont="1" applyFill="1">
      <alignment/>
      <protection/>
    </xf>
    <xf numFmtId="3" fontId="18" fillId="33" borderId="0" xfId="85" applyNumberFormat="1" applyFont="1" applyFill="1" applyBorder="1" applyAlignment="1" quotePrefix="1">
      <alignment horizontal="left"/>
      <protection/>
    </xf>
    <xf numFmtId="3" fontId="16" fillId="33" borderId="0" xfId="85" applyNumberFormat="1" applyFont="1" applyFill="1" applyAlignment="1">
      <alignment horizontal="left"/>
      <protection/>
    </xf>
    <xf numFmtId="3" fontId="17" fillId="33" borderId="0" xfId="85" applyNumberFormat="1" applyFont="1" applyFill="1" applyBorder="1" applyAlignment="1">
      <alignment horizontal="center"/>
      <protection/>
    </xf>
    <xf numFmtId="0" fontId="17" fillId="33" borderId="10" xfId="85" applyFont="1" applyFill="1" applyBorder="1" applyAlignment="1">
      <alignment horizontal="left" vertical="center"/>
      <protection/>
    </xf>
    <xf numFmtId="3" fontId="19" fillId="33" borderId="0" xfId="85" applyNumberFormat="1" applyFont="1" applyFill="1">
      <alignment/>
      <protection/>
    </xf>
    <xf numFmtId="3" fontId="19" fillId="33" borderId="0" xfId="85" applyNumberFormat="1" applyFont="1" applyFill="1" applyAlignment="1">
      <alignment vertical="center"/>
      <protection/>
    </xf>
    <xf numFmtId="4" fontId="17" fillId="33" borderId="0" xfId="85" applyNumberFormat="1" applyFont="1" applyFill="1" applyBorder="1" applyAlignment="1">
      <alignment horizontal="right" vertical="center"/>
      <protection/>
    </xf>
    <xf numFmtId="3" fontId="17" fillId="33" borderId="0" xfId="85" applyNumberFormat="1" applyFont="1" applyFill="1" applyBorder="1">
      <alignment/>
      <protection/>
    </xf>
    <xf numFmtId="0" fontId="17" fillId="33" borderId="15" xfId="85" applyNumberFormat="1" applyFont="1" applyFill="1" applyBorder="1" applyAlignment="1" quotePrefix="1">
      <alignment horizontal="center" vertical="center"/>
      <protection/>
    </xf>
    <xf numFmtId="0" fontId="17" fillId="33" borderId="16" xfId="85" applyNumberFormat="1" applyFont="1" applyFill="1" applyBorder="1" applyAlignment="1" quotePrefix="1">
      <alignment horizontal="center" vertical="center"/>
      <protection/>
    </xf>
    <xf numFmtId="3" fontId="19" fillId="33" borderId="0" xfId="85" applyNumberFormat="1" applyFont="1" applyFill="1" applyBorder="1" applyAlignment="1">
      <alignment horizontal="right"/>
      <protection/>
    </xf>
    <xf numFmtId="0" fontId="19" fillId="33" borderId="10" xfId="85" applyFont="1" applyFill="1" applyBorder="1" applyAlignment="1">
      <alignment horizontal="left" vertical="center"/>
      <protection/>
    </xf>
    <xf numFmtId="0" fontId="17" fillId="33" borderId="0" xfId="85" applyNumberFormat="1" applyFont="1" applyFill="1" applyBorder="1" applyAlignment="1" quotePrefix="1">
      <alignment horizontal="center" vertical="center"/>
      <protection/>
    </xf>
    <xf numFmtId="0" fontId="17" fillId="33" borderId="0" xfId="85" applyNumberFormat="1" applyFont="1" applyFill="1" applyBorder="1" applyAlignment="1" quotePrefix="1">
      <alignment horizontal="center" vertical="center"/>
      <protection/>
    </xf>
    <xf numFmtId="3" fontId="17" fillId="33" borderId="0" xfId="85" applyNumberFormat="1" applyFont="1" applyFill="1" applyBorder="1" applyAlignment="1" quotePrefix="1">
      <alignment horizontal="center"/>
      <protection/>
    </xf>
    <xf numFmtId="0" fontId="19" fillId="33" borderId="10" xfId="85" applyFont="1" applyFill="1" applyBorder="1" applyAlignment="1">
      <alignment horizontal="left" vertical="center"/>
      <protection/>
    </xf>
    <xf numFmtId="0" fontId="19" fillId="33" borderId="15" xfId="85" applyFont="1" applyFill="1" applyBorder="1" applyAlignment="1">
      <alignment horizontal="center" vertical="center"/>
      <protection/>
    </xf>
    <xf numFmtId="0" fontId="19" fillId="33" borderId="15" xfId="85" applyFont="1" applyFill="1" applyBorder="1" applyAlignment="1">
      <alignment horizontal="left" vertical="center"/>
      <protection/>
    </xf>
    <xf numFmtId="0" fontId="19" fillId="33" borderId="17" xfId="85" applyFont="1" applyFill="1" applyBorder="1" applyAlignment="1">
      <alignment horizontal="left" vertical="center"/>
      <protection/>
    </xf>
    <xf numFmtId="0" fontId="19" fillId="33" borderId="0" xfId="85" applyFont="1" applyFill="1" applyBorder="1" applyAlignment="1">
      <alignment horizontal="center" vertical="center"/>
      <protection/>
    </xf>
    <xf numFmtId="0" fontId="19" fillId="33" borderId="0" xfId="85" applyFont="1" applyFill="1" applyBorder="1" applyAlignment="1">
      <alignment horizontal="left" vertical="center"/>
      <protection/>
    </xf>
    <xf numFmtId="0" fontId="19" fillId="33" borderId="16" xfId="85" applyFont="1" applyFill="1" applyBorder="1" applyAlignment="1">
      <alignment horizontal="center" vertical="center"/>
      <protection/>
    </xf>
    <xf numFmtId="3" fontId="17" fillId="33" borderId="10" xfId="85" applyNumberFormat="1" applyFont="1" applyFill="1" applyBorder="1" applyAlignment="1">
      <alignment vertical="center"/>
      <protection/>
    </xf>
    <xf numFmtId="3" fontId="17" fillId="33" borderId="0" xfId="85" applyNumberFormat="1" applyFont="1" applyFill="1" applyBorder="1" applyAlignment="1" quotePrefix="1">
      <alignment vertical="center"/>
      <protection/>
    </xf>
    <xf numFmtId="3" fontId="17" fillId="33" borderId="10" xfId="85" applyNumberFormat="1" applyFont="1" applyFill="1" applyBorder="1" applyAlignment="1" quotePrefix="1">
      <alignment horizontal="center"/>
      <protection/>
    </xf>
    <xf numFmtId="4" fontId="17" fillId="33" borderId="10" xfId="85" applyNumberFormat="1" applyFont="1" applyFill="1" applyBorder="1" applyAlignment="1">
      <alignment horizontal="center" vertical="center"/>
      <protection/>
    </xf>
    <xf numFmtId="3" fontId="16" fillId="33" borderId="0" xfId="85" applyNumberFormat="1" applyFont="1" applyFill="1" applyAlignment="1">
      <alignment wrapText="1"/>
      <protection/>
    </xf>
    <xf numFmtId="4" fontId="17" fillId="33" borderId="10" xfId="85" applyNumberFormat="1" applyFont="1" applyFill="1" applyBorder="1" applyAlignment="1">
      <alignment horizontal="center"/>
      <protection/>
    </xf>
    <xf numFmtId="3" fontId="17" fillId="33" borderId="10" xfId="85" applyNumberFormat="1" applyFont="1" applyFill="1" applyBorder="1" applyAlignment="1">
      <alignment horizontal="center"/>
      <protection/>
    </xf>
    <xf numFmtId="0" fontId="19" fillId="33" borderId="0" xfId="85" applyNumberFormat="1" applyFont="1" applyFill="1" applyAlignment="1">
      <alignment horizontal="center"/>
      <protection/>
    </xf>
    <xf numFmtId="0" fontId="6" fillId="33" borderId="0" xfId="85" applyNumberFormat="1" applyFont="1" applyFill="1" applyBorder="1" applyAlignment="1" quotePrefix="1">
      <alignment horizontal="center" vertical="center"/>
      <protection/>
    </xf>
    <xf numFmtId="3" fontId="6" fillId="33" borderId="16" xfId="85" applyNumberFormat="1" applyFont="1" applyFill="1" applyBorder="1" applyAlignment="1" quotePrefix="1">
      <alignment horizontal="center"/>
      <protection/>
    </xf>
    <xf numFmtId="0" fontId="6" fillId="33" borderId="16" xfId="85" applyNumberFormat="1" applyFont="1" applyFill="1" applyBorder="1" applyAlignment="1" quotePrefix="1">
      <alignment horizontal="center" vertical="center"/>
      <protection/>
    </xf>
    <xf numFmtId="0" fontId="54" fillId="0" borderId="0" xfId="0" applyFont="1" applyAlignment="1">
      <alignment/>
    </xf>
    <xf numFmtId="0" fontId="21" fillId="0" borderId="0" xfId="85" applyFont="1">
      <alignment/>
      <protection/>
    </xf>
    <xf numFmtId="3" fontId="6" fillId="33" borderId="0" xfId="85" applyNumberFormat="1" applyFont="1" applyFill="1" applyBorder="1">
      <alignment/>
      <protection/>
    </xf>
    <xf numFmtId="3" fontId="6" fillId="33" borderId="0" xfId="85" applyNumberFormat="1" applyFont="1" applyFill="1" applyBorder="1" applyAlignment="1">
      <alignment vertical="center"/>
      <protection/>
    </xf>
    <xf numFmtId="0" fontId="6" fillId="33" borderId="16" xfId="85" applyNumberFormat="1" applyFont="1" applyFill="1" applyBorder="1" applyAlignment="1" quotePrefix="1">
      <alignment horizontal="center" vertical="center"/>
      <protection/>
    </xf>
    <xf numFmtId="3" fontId="5" fillId="33" borderId="0" xfId="85" applyNumberFormat="1" applyFont="1" applyFill="1" applyAlignment="1">
      <alignment vertical="center"/>
      <protection/>
    </xf>
    <xf numFmtId="3" fontId="4" fillId="33" borderId="0" xfId="85" applyNumberFormat="1" applyFont="1" applyFill="1" applyBorder="1" applyAlignment="1">
      <alignment horizontal="center" vertical="center" wrapText="1"/>
      <protection/>
    </xf>
    <xf numFmtId="3" fontId="4" fillId="33" borderId="0" xfId="85" applyNumberFormat="1" applyFont="1" applyFill="1" applyBorder="1" applyAlignment="1" quotePrefix="1">
      <alignment horizontal="center" vertical="center" wrapText="1"/>
      <protection/>
    </xf>
    <xf numFmtId="3" fontId="6" fillId="33" borderId="16" xfId="85" applyNumberFormat="1" applyFont="1" applyFill="1" applyBorder="1" applyAlignment="1" quotePrefix="1">
      <alignment horizontal="center" vertical="center"/>
      <protection/>
    </xf>
    <xf numFmtId="3" fontId="6" fillId="33" borderId="15" xfId="85" applyNumberFormat="1" applyFont="1" applyFill="1" applyBorder="1" applyAlignment="1" quotePrefix="1">
      <alignment horizontal="center" vertical="center"/>
      <protection/>
    </xf>
    <xf numFmtId="3" fontId="6" fillId="33" borderId="0" xfId="85" applyNumberFormat="1" applyFont="1" applyFill="1" applyAlignment="1">
      <alignment vertical="center"/>
      <protection/>
    </xf>
    <xf numFmtId="3" fontId="4" fillId="33" borderId="0" xfId="85" applyNumberFormat="1" applyFont="1" applyFill="1" applyAlignment="1">
      <alignment vertical="center"/>
      <protection/>
    </xf>
    <xf numFmtId="3" fontId="20" fillId="33" borderId="0" xfId="85" applyNumberFormat="1" applyFont="1" applyFill="1" applyBorder="1" applyAlignment="1">
      <alignment horizontal="right" vertical="center"/>
      <protection/>
    </xf>
    <xf numFmtId="3" fontId="8" fillId="33" borderId="0" xfId="85" applyNumberFormat="1" applyFont="1" applyFill="1" applyBorder="1" applyAlignment="1">
      <alignment horizontal="right" vertical="center"/>
      <protection/>
    </xf>
    <xf numFmtId="3" fontId="10" fillId="33" borderId="0" xfId="85" applyNumberFormat="1" applyFont="1" applyFill="1">
      <alignment/>
      <protection/>
    </xf>
    <xf numFmtId="3" fontId="9" fillId="33" borderId="0" xfId="85" applyNumberFormat="1" applyFont="1" applyFill="1">
      <alignment/>
      <protection/>
    </xf>
    <xf numFmtId="0" fontId="55" fillId="0" borderId="0" xfId="0" applyFont="1" applyAlignment="1">
      <alignment/>
    </xf>
    <xf numFmtId="3" fontId="10" fillId="0" borderId="0" xfId="84" applyNumberFormat="1" applyFont="1">
      <alignment/>
      <protection/>
    </xf>
    <xf numFmtId="0" fontId="26" fillId="0" borderId="0" xfId="84" applyFont="1">
      <alignment/>
      <protection/>
    </xf>
    <xf numFmtId="4" fontId="51" fillId="0" borderId="0" xfId="0" applyNumberFormat="1" applyFont="1" applyAlignment="1">
      <alignment/>
    </xf>
    <xf numFmtId="4" fontId="15" fillId="0" borderId="0" xfId="85" applyNumberFormat="1" applyFont="1">
      <alignment/>
      <protection/>
    </xf>
    <xf numFmtId="0" fontId="15" fillId="0" borderId="0" xfId="85" applyFont="1" applyAlignment="1">
      <alignment wrapText="1"/>
      <protection/>
    </xf>
    <xf numFmtId="0" fontId="51" fillId="0" borderId="0" xfId="0" applyFont="1" applyAlignment="1">
      <alignment wrapText="1"/>
    </xf>
    <xf numFmtId="3" fontId="17" fillId="33" borderId="10" xfId="85" applyNumberFormat="1" applyFont="1" applyFill="1" applyBorder="1" applyAlignment="1">
      <alignment vertical="center" wrapText="1"/>
      <protection/>
    </xf>
    <xf numFmtId="0" fontId="6" fillId="33" borderId="0" xfId="85" applyNumberFormat="1" applyFont="1" applyFill="1" applyBorder="1" applyAlignment="1" quotePrefix="1">
      <alignment horizontal="center" vertical="center" wrapText="1"/>
      <protection/>
    </xf>
    <xf numFmtId="3" fontId="22" fillId="0" borderId="0" xfId="84" applyNumberFormat="1" applyFont="1" applyBorder="1" applyAlignment="1">
      <alignment horizontal="center" vertical="center"/>
      <protection/>
    </xf>
    <xf numFmtId="3" fontId="22" fillId="0" borderId="16" xfId="84" applyNumberFormat="1" applyFont="1" applyBorder="1" applyAlignment="1">
      <alignment horizontal="center" vertical="center"/>
      <protection/>
    </xf>
    <xf numFmtId="3" fontId="22" fillId="33" borderId="0" xfId="85" applyNumberFormat="1" applyFont="1" applyFill="1" applyBorder="1" applyAlignment="1">
      <alignment horizontal="center" vertical="center"/>
      <protection/>
    </xf>
    <xf numFmtId="3" fontId="22" fillId="33" borderId="0" xfId="85" applyNumberFormat="1" applyFont="1" applyFill="1" applyBorder="1" applyAlignment="1">
      <alignment horizontal="center" vertical="center" wrapText="1"/>
      <protection/>
    </xf>
    <xf numFmtId="4" fontId="13" fillId="34" borderId="18" xfId="84" applyNumberFormat="1" applyFont="1" applyFill="1" applyBorder="1" applyAlignment="1">
      <alignment horizontal="center" wrapText="1"/>
      <protection/>
    </xf>
    <xf numFmtId="0" fontId="14" fillId="34" borderId="19" xfId="84" applyFont="1" applyFill="1" applyBorder="1" applyAlignment="1">
      <alignment horizontal="left" wrapText="1"/>
      <protection/>
    </xf>
    <xf numFmtId="4" fontId="14" fillId="34" borderId="20" xfId="84" applyNumberFormat="1" applyFont="1" applyFill="1" applyBorder="1" applyAlignment="1">
      <alignment horizontal="center" wrapText="1"/>
      <protection/>
    </xf>
    <xf numFmtId="0" fontId="14" fillId="34" borderId="21" xfId="84" applyFont="1" applyFill="1" applyBorder="1" applyAlignment="1">
      <alignment horizontal="left" wrapText="1"/>
      <protection/>
    </xf>
    <xf numFmtId="4" fontId="14" fillId="34" borderId="21" xfId="84" applyNumberFormat="1" applyFont="1" applyFill="1" applyBorder="1" applyAlignment="1">
      <alignment horizontal="center" wrapText="1"/>
      <protection/>
    </xf>
    <xf numFmtId="0" fontId="11" fillId="33" borderId="0" xfId="84" applyFont="1" applyFill="1" applyAlignment="1">
      <alignment horizontal="left" wrapText="1"/>
      <protection/>
    </xf>
    <xf numFmtId="0" fontId="22" fillId="0" borderId="0" xfId="84" applyFont="1" applyBorder="1" applyAlignment="1">
      <alignment horizontal="left" vertical="center" wrapText="1"/>
      <protection/>
    </xf>
    <xf numFmtId="3" fontId="6" fillId="33" borderId="0" xfId="85" applyNumberFormat="1" applyFont="1" applyFill="1" applyBorder="1" applyAlignment="1">
      <alignment horizontal="left" vertical="center"/>
      <protection/>
    </xf>
    <xf numFmtId="0" fontId="56" fillId="35" borderId="0" xfId="84" applyFont="1" applyFill="1" applyAlignment="1">
      <alignment horizontal="left" vertical="center" wrapText="1"/>
      <protection/>
    </xf>
    <xf numFmtId="0" fontId="57" fillId="0" borderId="0" xfId="84" applyFont="1" applyFill="1" applyBorder="1" applyAlignment="1" applyProtection="1">
      <alignment horizontal="left" vertical="center" wrapText="1"/>
      <protection/>
    </xf>
    <xf numFmtId="0" fontId="14" fillId="0" borderId="0" xfId="84" applyFont="1" applyAlignment="1">
      <alignment horizontal="center"/>
      <protection/>
    </xf>
    <xf numFmtId="0" fontId="97" fillId="0" borderId="0" xfId="0" applyFont="1" applyAlignment="1">
      <alignment vertical="center"/>
    </xf>
    <xf numFmtId="0" fontId="97" fillId="0" borderId="0" xfId="0" applyFont="1" applyAlignment="1">
      <alignment horizontal="center" vertical="center"/>
    </xf>
    <xf numFmtId="3" fontId="17" fillId="0" borderId="0" xfId="84" applyNumberFormat="1" applyFont="1" applyAlignment="1">
      <alignment horizontal="center"/>
      <protection/>
    </xf>
    <xf numFmtId="0" fontId="97" fillId="0" borderId="0" xfId="0" applyFont="1" applyAlignment="1">
      <alignment horizontal="center" vertical="center" wrapText="1"/>
    </xf>
    <xf numFmtId="0" fontId="28" fillId="0" borderId="0" xfId="84" applyFont="1" applyAlignment="1">
      <alignment horizontal="center"/>
      <protection/>
    </xf>
    <xf numFmtId="0" fontId="29" fillId="33" borderId="0" xfId="85" applyNumberFormat="1" applyFont="1" applyFill="1" applyBorder="1" applyAlignment="1">
      <alignment horizontal="center"/>
      <protection/>
    </xf>
    <xf numFmtId="3" fontId="27" fillId="33" borderId="0" xfId="85" applyNumberFormat="1" applyFont="1" applyFill="1" applyBorder="1" applyAlignment="1">
      <alignment horizontal="center"/>
      <protection/>
    </xf>
    <xf numFmtId="0" fontId="27" fillId="33" borderId="0" xfId="85" applyNumberFormat="1" applyFont="1" applyFill="1" applyBorder="1" applyAlignment="1">
      <alignment horizontal="center"/>
      <protection/>
    </xf>
    <xf numFmtId="165" fontId="19" fillId="0" borderId="0" xfId="84" applyNumberFormat="1" applyFont="1">
      <alignment/>
      <protection/>
    </xf>
    <xf numFmtId="4" fontId="98" fillId="0" borderId="0" xfId="84" applyNumberFormat="1" applyFont="1">
      <alignment/>
      <protection/>
    </xf>
    <xf numFmtId="4" fontId="99" fillId="0" borderId="0" xfId="84" applyNumberFormat="1" applyFont="1">
      <alignment/>
      <protection/>
    </xf>
    <xf numFmtId="0" fontId="19" fillId="33" borderId="10" xfId="84" applyNumberFormat="1" applyFont="1" applyFill="1" applyBorder="1" applyAlignment="1">
      <alignment horizontal="left" vertical="center"/>
      <protection/>
    </xf>
    <xf numFmtId="4" fontId="19" fillId="33" borderId="0" xfId="84" applyNumberFormat="1" applyFont="1" applyFill="1">
      <alignment/>
      <protection/>
    </xf>
    <xf numFmtId="3" fontId="19" fillId="33" borderId="0" xfId="84" applyNumberFormat="1" applyFont="1" applyFill="1">
      <alignment/>
      <protection/>
    </xf>
    <xf numFmtId="0" fontId="51" fillId="33" borderId="0" xfId="0" applyFont="1" applyFill="1" applyAlignment="1">
      <alignment/>
    </xf>
    <xf numFmtId="0" fontId="19" fillId="0" borderId="10" xfId="84" applyFont="1" applyBorder="1" applyAlignment="1">
      <alignment horizontal="left" vertical="center"/>
      <protection/>
    </xf>
    <xf numFmtId="4" fontId="99" fillId="33" borderId="0" xfId="85" applyNumberFormat="1" applyFont="1" applyFill="1" applyBorder="1" applyAlignment="1">
      <alignment horizontal="right" vertical="center"/>
      <protection/>
    </xf>
    <xf numFmtId="3" fontId="99" fillId="33" borderId="15" xfId="85" applyNumberFormat="1" applyFont="1" applyFill="1" applyBorder="1" applyAlignment="1" quotePrefix="1">
      <alignment horizontal="center" vertical="center"/>
      <protection/>
    </xf>
    <xf numFmtId="0" fontId="100" fillId="0" borderId="0" xfId="0" applyFont="1" applyAlignment="1">
      <alignment/>
    </xf>
    <xf numFmtId="4" fontId="17" fillId="0" borderId="0" xfId="84" applyNumberFormat="1" applyFont="1" applyBorder="1" applyAlignment="1">
      <alignment horizontal="right" vertical="center"/>
      <protection/>
    </xf>
    <xf numFmtId="3" fontId="18" fillId="33" borderId="0" xfId="85" applyNumberFormat="1" applyFont="1" applyFill="1" applyBorder="1" applyAlignment="1" quotePrefix="1">
      <alignment horizontal="center" vertical="center" wrapText="1"/>
      <protection/>
    </xf>
    <xf numFmtId="0" fontId="25" fillId="0" borderId="0" xfId="84" applyFont="1" applyAlignment="1">
      <alignment horizontal="left"/>
      <protection/>
    </xf>
    <xf numFmtId="0" fontId="14" fillId="2" borderId="11" xfId="84" applyFont="1" applyFill="1" applyBorder="1" applyAlignment="1">
      <alignment horizontal="left" wrapText="1"/>
      <protection/>
    </xf>
    <xf numFmtId="4" fontId="14" fillId="2" borderId="12" xfId="84" applyNumberFormat="1" applyFont="1" applyFill="1" applyBorder="1" applyAlignment="1">
      <alignment horizontal="center" wrapText="1"/>
      <protection/>
    </xf>
    <xf numFmtId="0" fontId="14" fillId="2" borderId="22" xfId="84" applyFont="1" applyFill="1" applyBorder="1" applyAlignment="1">
      <alignment horizontal="left" wrapText="1"/>
      <protection/>
    </xf>
    <xf numFmtId="0" fontId="17" fillId="2" borderId="10" xfId="84" applyNumberFormat="1" applyFont="1" applyFill="1" applyBorder="1" applyAlignment="1" quotePrefix="1">
      <alignment horizontal="left" vertical="center" wrapText="1"/>
      <protection/>
    </xf>
    <xf numFmtId="0" fontId="17" fillId="2" borderId="10" xfId="84" applyNumberFormat="1" applyFont="1" applyFill="1" applyBorder="1" applyAlignment="1">
      <alignment horizontal="left" vertical="center"/>
      <protection/>
    </xf>
    <xf numFmtId="4" fontId="17" fillId="2" borderId="10" xfId="85" applyNumberFormat="1" applyFont="1" applyFill="1" applyBorder="1" applyAlignment="1">
      <alignment horizontal="center" vertical="center" wrapText="1"/>
      <protection/>
    </xf>
    <xf numFmtId="4" fontId="17" fillId="33" borderId="10" xfId="85" applyNumberFormat="1" applyFont="1" applyFill="1" applyBorder="1" applyAlignment="1">
      <alignment horizontal="center" vertical="center" wrapText="1"/>
      <protection/>
    </xf>
    <xf numFmtId="0" fontId="17" fillId="33" borderId="10" xfId="85" applyNumberFormat="1" applyFont="1" applyFill="1" applyBorder="1" applyAlignment="1" quotePrefix="1">
      <alignment horizontal="left" vertical="center" wrapText="1"/>
      <protection/>
    </xf>
    <xf numFmtId="4" fontId="13" fillId="34" borderId="23" xfId="84" applyNumberFormat="1" applyFont="1" applyFill="1" applyBorder="1" applyAlignment="1">
      <alignment horizontal="center" wrapText="1"/>
      <protection/>
    </xf>
    <xf numFmtId="4" fontId="13" fillId="34" borderId="24" xfId="84" applyNumberFormat="1" applyFont="1" applyFill="1" applyBorder="1" applyAlignment="1">
      <alignment horizontal="center" wrapText="1"/>
      <protection/>
    </xf>
    <xf numFmtId="4" fontId="13" fillId="34" borderId="25" xfId="84" applyNumberFormat="1" applyFont="1" applyFill="1" applyBorder="1" applyAlignment="1">
      <alignment horizontal="center" wrapText="1"/>
      <protection/>
    </xf>
    <xf numFmtId="4" fontId="17" fillId="2" borderId="26" xfId="84" applyNumberFormat="1" applyFont="1" applyFill="1" applyBorder="1" applyAlignment="1">
      <alignment horizontal="center" vertical="center" wrapText="1"/>
      <protection/>
    </xf>
    <xf numFmtId="4" fontId="17" fillId="0" borderId="10" xfId="84" applyNumberFormat="1" applyFont="1" applyBorder="1" applyAlignment="1">
      <alignment horizontal="center" vertical="center"/>
      <protection/>
    </xf>
    <xf numFmtId="4" fontId="19" fillId="0" borderId="10" xfId="84" applyNumberFormat="1" applyFont="1" applyBorder="1" applyAlignment="1">
      <alignment horizontal="center" vertical="center" wrapText="1"/>
      <protection/>
    </xf>
    <xf numFmtId="4" fontId="19" fillId="0" borderId="10" xfId="84" applyNumberFormat="1" applyFont="1" applyBorder="1" applyAlignment="1">
      <alignment horizontal="center" vertical="center"/>
      <protection/>
    </xf>
    <xf numFmtId="4" fontId="17" fillId="0" borderId="10" xfId="84" applyNumberFormat="1" applyFont="1" applyBorder="1" applyAlignment="1">
      <alignment horizontal="center" vertical="center"/>
      <protection/>
    </xf>
    <xf numFmtId="4" fontId="17" fillId="0" borderId="10" xfId="84" applyNumberFormat="1" applyFont="1" applyBorder="1" applyAlignment="1">
      <alignment horizontal="center" vertical="center" wrapText="1"/>
      <protection/>
    </xf>
    <xf numFmtId="4" fontId="19" fillId="0" borderId="10" xfId="84" applyNumberFormat="1" applyFont="1" applyBorder="1" applyAlignment="1">
      <alignment horizontal="center" vertical="center" wrapText="1"/>
      <protection/>
    </xf>
    <xf numFmtId="4" fontId="17" fillId="0" borderId="10" xfId="84" applyNumberFormat="1" applyFont="1" applyBorder="1" applyAlignment="1">
      <alignment horizontal="center" vertical="center" wrapText="1"/>
      <protection/>
    </xf>
    <xf numFmtId="4" fontId="19" fillId="33" borderId="10" xfId="84" applyNumberFormat="1" applyFont="1" applyFill="1" applyBorder="1" applyAlignment="1">
      <alignment horizontal="center" vertical="center"/>
      <protection/>
    </xf>
    <xf numFmtId="4" fontId="17" fillId="2" borderId="10" xfId="84" applyNumberFormat="1" applyFont="1" applyFill="1" applyBorder="1" applyAlignment="1" quotePrefix="1">
      <alignment horizontal="center" vertical="center"/>
      <protection/>
    </xf>
    <xf numFmtId="0" fontId="17" fillId="2" borderId="10" xfId="85" applyNumberFormat="1" applyFont="1" applyFill="1" applyBorder="1" applyAlignment="1" quotePrefix="1">
      <alignment horizontal="left" vertical="center" wrapText="1"/>
      <protection/>
    </xf>
    <xf numFmtId="4" fontId="19" fillId="33" borderId="10" xfId="85" applyNumberFormat="1" applyFont="1" applyFill="1" applyBorder="1" applyAlignment="1">
      <alignment horizontal="center" vertical="center" wrapText="1"/>
      <protection/>
    </xf>
    <xf numFmtId="4" fontId="19" fillId="33" borderId="10" xfId="85" applyNumberFormat="1" applyFont="1" applyFill="1" applyBorder="1" applyAlignment="1">
      <alignment horizontal="center" vertical="center"/>
      <protection/>
    </xf>
    <xf numFmtId="4" fontId="19" fillId="33" borderId="10" xfId="85" applyNumberFormat="1" applyFont="1" applyFill="1" applyBorder="1" applyAlignment="1">
      <alignment horizontal="center" vertical="center"/>
      <protection/>
    </xf>
    <xf numFmtId="4" fontId="17" fillId="2" borderId="10" xfId="85" applyNumberFormat="1" applyFont="1" applyFill="1" applyBorder="1" applyAlignment="1">
      <alignment horizontal="center" vertical="center"/>
      <protection/>
    </xf>
    <xf numFmtId="0" fontId="17" fillId="33" borderId="10" xfId="85" applyFont="1" applyFill="1" applyBorder="1" applyAlignment="1">
      <alignment horizontal="left" vertical="center"/>
      <protection/>
    </xf>
    <xf numFmtId="4" fontId="17" fillId="33" borderId="10" xfId="85" applyNumberFormat="1" applyFont="1" applyFill="1" applyBorder="1" applyAlignment="1">
      <alignment horizontal="center" vertical="center"/>
      <protection/>
    </xf>
    <xf numFmtId="0" fontId="8" fillId="33" borderId="10" xfId="85" applyFont="1" applyFill="1" applyBorder="1" applyAlignment="1">
      <alignment horizontal="left" vertical="center"/>
      <protection/>
    </xf>
    <xf numFmtId="4" fontId="19" fillId="33" borderId="10" xfId="85" applyNumberFormat="1" applyFont="1" applyFill="1" applyBorder="1" applyAlignment="1">
      <alignment horizontal="center" vertical="center" wrapText="1"/>
      <protection/>
    </xf>
    <xf numFmtId="0" fontId="11" fillId="8" borderId="21" xfId="84" applyFont="1" applyFill="1" applyBorder="1" applyAlignment="1">
      <alignment horizontal="left" vertical="center" wrapText="1"/>
      <protection/>
    </xf>
    <xf numFmtId="4" fontId="14" fillId="2" borderId="12" xfId="84" applyNumberFormat="1" applyFont="1" applyFill="1" applyBorder="1" applyAlignment="1">
      <alignment horizontal="left" wrapText="1"/>
      <protection/>
    </xf>
    <xf numFmtId="3" fontId="19" fillId="0" borderId="0" xfId="84" applyNumberFormat="1" applyFont="1" applyAlignment="1">
      <alignment horizontal="left" wrapText="1"/>
      <protection/>
    </xf>
    <xf numFmtId="3" fontId="22" fillId="0" borderId="0" xfId="84" applyNumberFormat="1" applyFont="1" applyBorder="1" applyAlignment="1">
      <alignment horizontal="left" vertical="center"/>
      <protection/>
    </xf>
    <xf numFmtId="3" fontId="17" fillId="0" borderId="0" xfId="84" applyNumberFormat="1" applyFont="1" applyBorder="1" applyAlignment="1" quotePrefix="1">
      <alignment horizontal="left" vertical="center"/>
      <protection/>
    </xf>
    <xf numFmtId="3" fontId="22" fillId="33" borderId="0" xfId="85" applyNumberFormat="1" applyFont="1" applyFill="1" applyBorder="1" applyAlignment="1">
      <alignment horizontal="left" vertical="center" wrapText="1"/>
      <protection/>
    </xf>
    <xf numFmtId="49" fontId="6" fillId="33" borderId="0" xfId="85" applyNumberFormat="1" applyFont="1" applyFill="1" applyBorder="1" applyAlignment="1">
      <alignment horizontal="left"/>
      <protection/>
    </xf>
    <xf numFmtId="49" fontId="17" fillId="33" borderId="0" xfId="85" applyNumberFormat="1" applyFont="1" applyFill="1" applyBorder="1" applyAlignment="1" quotePrefix="1">
      <alignment horizontal="left" vertical="center"/>
      <protection/>
    </xf>
    <xf numFmtId="49" fontId="6" fillId="33" borderId="16" xfId="85" applyNumberFormat="1" applyFont="1" applyFill="1" applyBorder="1" applyAlignment="1">
      <alignment horizontal="left"/>
      <protection/>
    </xf>
    <xf numFmtId="49" fontId="17" fillId="33" borderId="15" xfId="85" applyNumberFormat="1" applyFont="1" applyFill="1" applyBorder="1" applyAlignment="1" quotePrefix="1">
      <alignment horizontal="left" vertical="center"/>
      <protection/>
    </xf>
    <xf numFmtId="3" fontId="6" fillId="33" borderId="16" xfId="85" applyNumberFormat="1" applyFont="1" applyFill="1" applyBorder="1" applyAlignment="1">
      <alignment horizontal="left"/>
      <protection/>
    </xf>
    <xf numFmtId="3" fontId="17" fillId="33" borderId="15" xfId="85" applyNumberFormat="1" applyFont="1" applyFill="1" applyBorder="1" applyAlignment="1" quotePrefix="1">
      <alignment horizontal="left" vertical="center"/>
      <protection/>
    </xf>
    <xf numFmtId="3" fontId="17" fillId="33" borderId="0" xfId="85" applyNumberFormat="1" applyFont="1" applyFill="1" applyBorder="1" applyAlignment="1" quotePrefix="1">
      <alignment horizontal="left" vertical="center"/>
      <protection/>
    </xf>
    <xf numFmtId="49" fontId="6" fillId="33" borderId="16" xfId="85" applyNumberFormat="1" applyFont="1" applyFill="1" applyBorder="1" applyAlignment="1">
      <alignment horizontal="left" vertical="center"/>
      <protection/>
    </xf>
    <xf numFmtId="0" fontId="20" fillId="33" borderId="10" xfId="85" applyFont="1" applyFill="1" applyBorder="1" applyAlignment="1">
      <alignment horizontal="left" vertical="center"/>
      <protection/>
    </xf>
    <xf numFmtId="49" fontId="17" fillId="33" borderId="15" xfId="85" applyNumberFormat="1" applyFont="1" applyFill="1" applyBorder="1" applyAlignment="1" quotePrefix="1">
      <alignment horizontal="left" vertical="center" wrapText="1"/>
      <protection/>
    </xf>
    <xf numFmtId="49" fontId="7" fillId="33" borderId="16" xfId="85" applyNumberFormat="1" applyFont="1" applyFill="1" applyBorder="1" applyAlignment="1">
      <alignment horizontal="left" vertical="center"/>
      <protection/>
    </xf>
    <xf numFmtId="3" fontId="17" fillId="33" borderId="0" xfId="85" applyNumberFormat="1" applyFont="1" applyFill="1" applyBorder="1" applyAlignment="1">
      <alignment horizontal="left"/>
      <protection/>
    </xf>
    <xf numFmtId="0" fontId="17" fillId="33" borderId="10" xfId="85" applyFont="1" applyFill="1" applyBorder="1" applyAlignment="1">
      <alignment horizontal="left"/>
      <protection/>
    </xf>
    <xf numFmtId="0" fontId="19" fillId="33" borderId="10" xfId="85" applyFont="1" applyFill="1" applyBorder="1" applyAlignment="1">
      <alignment horizontal="left"/>
      <protection/>
    </xf>
    <xf numFmtId="3" fontId="6" fillId="33" borderId="16" xfId="85" applyNumberFormat="1" applyFont="1" applyFill="1" applyBorder="1" applyAlignment="1">
      <alignment horizontal="left" vertical="center"/>
      <protection/>
    </xf>
    <xf numFmtId="3" fontId="6" fillId="33" borderId="15" xfId="85" applyNumberFormat="1" applyFont="1" applyFill="1" applyBorder="1" applyAlignment="1" quotePrefix="1">
      <alignment horizontal="left" vertical="center"/>
      <protection/>
    </xf>
    <xf numFmtId="3" fontId="6" fillId="33" borderId="0" xfId="85" applyNumberFormat="1" applyFont="1" applyFill="1" applyBorder="1" applyAlignment="1" quotePrefix="1">
      <alignment horizontal="left" vertical="center" wrapText="1"/>
      <protection/>
    </xf>
    <xf numFmtId="3" fontId="101" fillId="33" borderId="0" xfId="85" applyNumberFormat="1" applyFont="1" applyFill="1" applyBorder="1" applyAlignment="1" quotePrefix="1">
      <alignment horizontal="left" vertical="center" wrapText="1"/>
      <protection/>
    </xf>
    <xf numFmtId="0" fontId="17" fillId="33" borderId="15" xfId="85" applyNumberFormat="1" applyFont="1" applyFill="1" applyBorder="1" applyAlignment="1" quotePrefix="1">
      <alignment horizontal="left" vertical="center"/>
      <protection/>
    </xf>
    <xf numFmtId="0" fontId="17" fillId="33" borderId="0" xfId="85" applyNumberFormat="1" applyFont="1" applyFill="1" applyBorder="1" applyAlignment="1" quotePrefix="1">
      <alignment horizontal="left" vertical="center"/>
      <protection/>
    </xf>
    <xf numFmtId="3" fontId="6" fillId="33" borderId="16" xfId="85" applyNumberFormat="1" applyFont="1" applyFill="1" applyBorder="1" applyAlignment="1">
      <alignment horizontal="left" vertical="center"/>
      <protection/>
    </xf>
    <xf numFmtId="0" fontId="17" fillId="33" borderId="0" xfId="85" applyNumberFormat="1" applyFont="1" applyFill="1" applyBorder="1" applyAlignment="1" quotePrefix="1">
      <alignment horizontal="left" vertical="center"/>
      <protection/>
    </xf>
    <xf numFmtId="3" fontId="17" fillId="33" borderId="0" xfId="85" applyNumberFormat="1" applyFont="1" applyFill="1" applyBorder="1" applyAlignment="1" quotePrefix="1">
      <alignment horizontal="left"/>
      <protection/>
    </xf>
    <xf numFmtId="3" fontId="6" fillId="33" borderId="0" xfId="85" applyNumberFormat="1" applyFont="1" applyFill="1" applyBorder="1" applyAlignment="1" quotePrefix="1">
      <alignment horizontal="left" wrapText="1"/>
      <protection/>
    </xf>
    <xf numFmtId="0" fontId="6" fillId="33" borderId="27" xfId="85" applyNumberFormat="1" applyFont="1" applyFill="1" applyBorder="1" applyAlignment="1" quotePrefix="1">
      <alignment horizontal="left" vertical="center" wrapText="1"/>
      <protection/>
    </xf>
    <xf numFmtId="3" fontId="101" fillId="33" borderId="0" xfId="85" applyNumberFormat="1" applyFont="1" applyFill="1" applyBorder="1" applyAlignment="1" quotePrefix="1">
      <alignment horizontal="left" wrapText="1"/>
      <protection/>
    </xf>
    <xf numFmtId="0" fontId="19" fillId="33" borderId="10" xfId="85" applyNumberFormat="1" applyFont="1" applyFill="1" applyBorder="1" applyAlignment="1" quotePrefix="1">
      <alignment horizontal="left" vertical="center"/>
      <protection/>
    </xf>
    <xf numFmtId="0" fontId="20" fillId="33" borderId="10" xfId="85" applyNumberFormat="1" applyFont="1" applyFill="1" applyBorder="1" applyAlignment="1" quotePrefix="1">
      <alignment horizontal="left" vertical="center"/>
      <protection/>
    </xf>
    <xf numFmtId="0" fontId="7" fillId="33" borderId="0" xfId="85" applyNumberFormat="1" applyFont="1" applyFill="1" applyBorder="1" applyAlignment="1" quotePrefix="1">
      <alignment horizontal="left" vertical="center"/>
      <protection/>
    </xf>
    <xf numFmtId="0" fontId="6" fillId="33" borderId="16" xfId="85" applyNumberFormat="1" applyFont="1" applyFill="1" applyBorder="1" applyAlignment="1" quotePrefix="1">
      <alignment horizontal="left" vertical="center" wrapText="1"/>
      <protection/>
    </xf>
    <xf numFmtId="3" fontId="17" fillId="33" borderId="10" xfId="85" applyNumberFormat="1" applyFont="1" applyFill="1" applyBorder="1" applyAlignment="1">
      <alignment horizontal="left" vertical="center"/>
      <protection/>
    </xf>
    <xf numFmtId="3" fontId="17" fillId="33" borderId="10" xfId="85" applyNumberFormat="1" applyFont="1" applyFill="1" applyBorder="1" applyAlignment="1" quotePrefix="1">
      <alignment horizontal="left"/>
      <protection/>
    </xf>
    <xf numFmtId="0" fontId="12" fillId="0" borderId="0" xfId="84" applyFont="1" applyAlignment="1">
      <alignment horizontal="center"/>
      <protection/>
    </xf>
    <xf numFmtId="0" fontId="57" fillId="35" borderId="0" xfId="84" applyFont="1" applyFill="1" applyAlignment="1">
      <alignment horizontal="center" vertical="center" wrapText="1"/>
      <protection/>
    </xf>
    <xf numFmtId="0" fontId="11" fillId="0" borderId="0" xfId="84" applyFont="1" applyAlignment="1">
      <alignment horizontal="center" wrapText="1"/>
      <protection/>
    </xf>
    <xf numFmtId="4" fontId="13" fillId="34" borderId="0" xfId="84" applyNumberFormat="1" applyFont="1" applyFill="1" applyBorder="1" applyAlignment="1">
      <alignment horizontal="center" wrapText="1"/>
      <protection/>
    </xf>
    <xf numFmtId="0" fontId="57" fillId="0" borderId="0" xfId="84" applyFont="1" applyFill="1" applyBorder="1" applyAlignment="1" applyProtection="1">
      <alignment horizontal="center" vertical="center" wrapText="1"/>
      <protection/>
    </xf>
    <xf numFmtId="0" fontId="63" fillId="0" borderId="0" xfId="84" applyFont="1" applyFill="1" applyBorder="1" applyAlignment="1" applyProtection="1">
      <alignment horizontal="center" vertical="center" wrapText="1"/>
      <protection/>
    </xf>
    <xf numFmtId="0" fontId="102" fillId="0" borderId="0" xfId="0" applyFont="1" applyAlignment="1">
      <alignment horizontal="center" vertical="center" wrapText="1"/>
    </xf>
    <xf numFmtId="4" fontId="17" fillId="0" borderId="0" xfId="84" applyNumberFormat="1" applyFont="1" applyBorder="1" applyAlignment="1" quotePrefix="1">
      <alignment horizontal="center" vertical="center"/>
      <protection/>
    </xf>
    <xf numFmtId="3" fontId="17" fillId="0" borderId="0" xfId="84" applyNumberFormat="1" applyFont="1" applyBorder="1" applyAlignment="1">
      <alignment horizontal="center" vertical="center"/>
      <protection/>
    </xf>
    <xf numFmtId="4" fontId="17" fillId="2" borderId="17" xfId="84" applyNumberFormat="1" applyFont="1" applyFill="1" applyBorder="1" applyAlignment="1">
      <alignment horizontal="center" vertical="center" wrapText="1"/>
      <protection/>
    </xf>
    <xf numFmtId="4" fontId="17" fillId="2" borderId="10" xfId="84" applyNumberFormat="1" applyFont="1" applyFill="1" applyBorder="1" applyAlignment="1">
      <alignment horizontal="center" vertical="center"/>
      <protection/>
    </xf>
    <xf numFmtId="3" fontId="17" fillId="33" borderId="0" xfId="85" applyNumberFormat="1" applyFont="1" applyFill="1" applyBorder="1" applyAlignment="1">
      <alignment horizontal="center" vertical="center"/>
      <protection/>
    </xf>
    <xf numFmtId="3" fontId="17" fillId="33" borderId="15" xfId="85" applyNumberFormat="1" applyFont="1" applyFill="1" applyBorder="1" applyAlignment="1">
      <alignment horizontal="center" vertical="center"/>
      <protection/>
    </xf>
    <xf numFmtId="4" fontId="17" fillId="33" borderId="10" xfId="85" applyNumberFormat="1" applyFont="1" applyFill="1" applyBorder="1" applyAlignment="1" quotePrefix="1">
      <alignment horizontal="center" vertical="center"/>
      <protection/>
    </xf>
    <xf numFmtId="3" fontId="7" fillId="33" borderId="15" xfId="85" applyNumberFormat="1" applyFont="1" applyFill="1" applyBorder="1" applyAlignment="1" quotePrefix="1">
      <alignment horizontal="center" vertical="center"/>
      <protection/>
    </xf>
    <xf numFmtId="4" fontId="17" fillId="2" borderId="10" xfId="85" applyNumberFormat="1" applyFont="1" applyFill="1" applyBorder="1" applyAlignment="1">
      <alignment horizontal="center" vertical="center"/>
      <protection/>
    </xf>
    <xf numFmtId="3" fontId="17" fillId="33" borderId="16" xfId="85" applyNumberFormat="1" applyFont="1" applyFill="1" applyBorder="1" applyAlignment="1">
      <alignment horizontal="center" vertical="center"/>
      <protection/>
    </xf>
    <xf numFmtId="4" fontId="17" fillId="36" borderId="10" xfId="85" applyNumberFormat="1" applyFont="1" applyFill="1" applyBorder="1" applyAlignment="1">
      <alignment horizontal="center" vertical="center"/>
      <protection/>
    </xf>
    <xf numFmtId="4" fontId="17" fillId="36" borderId="28" xfId="85" applyNumberFormat="1" applyFont="1" applyFill="1" applyBorder="1" applyAlignment="1">
      <alignment horizontal="center" vertical="center"/>
      <protection/>
    </xf>
    <xf numFmtId="3" fontId="6" fillId="33" borderId="16" xfId="85" applyNumberFormat="1" applyFont="1" applyFill="1" applyBorder="1" applyAlignment="1">
      <alignment horizontal="center" vertical="center"/>
      <protection/>
    </xf>
    <xf numFmtId="2" fontId="17" fillId="33" borderId="10" xfId="85" applyNumberFormat="1" applyFont="1" applyFill="1" applyBorder="1" applyAlignment="1">
      <alignment horizontal="center" vertical="center"/>
      <protection/>
    </xf>
    <xf numFmtId="2" fontId="19" fillId="33" borderId="10" xfId="85" applyNumberFormat="1" applyFont="1" applyFill="1" applyBorder="1" applyAlignment="1">
      <alignment horizontal="center" vertical="center"/>
      <protection/>
    </xf>
    <xf numFmtId="2" fontId="17" fillId="33" borderId="10" xfId="85" applyNumberFormat="1" applyFont="1" applyFill="1" applyBorder="1" applyAlignment="1">
      <alignment horizontal="center" vertical="center"/>
      <protection/>
    </xf>
    <xf numFmtId="4" fontId="17" fillId="33" borderId="0" xfId="85" applyNumberFormat="1" applyFont="1" applyFill="1" applyBorder="1" applyAlignment="1">
      <alignment horizontal="center" vertical="center"/>
      <protection/>
    </xf>
    <xf numFmtId="3" fontId="6" fillId="33" borderId="15" xfId="85" applyNumberFormat="1" applyFont="1" applyFill="1" applyBorder="1" applyAlignment="1">
      <alignment horizontal="center" vertical="center"/>
      <protection/>
    </xf>
    <xf numFmtId="4" fontId="6" fillId="33" borderId="15" xfId="85" applyNumberFormat="1" applyFont="1" applyFill="1" applyBorder="1" applyAlignment="1">
      <alignment horizontal="center" vertical="center"/>
      <protection/>
    </xf>
    <xf numFmtId="4" fontId="17" fillId="33" borderId="10" xfId="85" applyNumberFormat="1" applyFont="1" applyFill="1" applyBorder="1" applyAlignment="1">
      <alignment horizontal="center" vertical="center" wrapText="1"/>
      <protection/>
    </xf>
    <xf numFmtId="4" fontId="17" fillId="2" borderId="10" xfId="85" applyNumberFormat="1" applyFont="1" applyFill="1" applyBorder="1" applyAlignment="1">
      <alignment horizontal="center" vertical="center" wrapText="1"/>
      <protection/>
    </xf>
    <xf numFmtId="4" fontId="19" fillId="33" borderId="10" xfId="85" applyNumberFormat="1" applyFont="1" applyFill="1" applyBorder="1" applyAlignment="1">
      <alignment horizontal="center"/>
      <protection/>
    </xf>
    <xf numFmtId="4" fontId="17" fillId="37" borderId="10" xfId="85" applyNumberFormat="1" applyFont="1" applyFill="1" applyBorder="1" applyAlignment="1">
      <alignment horizontal="center"/>
      <protection/>
    </xf>
    <xf numFmtId="4" fontId="99" fillId="33" borderId="0" xfId="85" applyNumberFormat="1" applyFont="1" applyFill="1" applyBorder="1" applyAlignment="1">
      <alignment horizontal="center" vertical="center"/>
      <protection/>
    </xf>
    <xf numFmtId="4" fontId="17" fillId="33" borderId="10" xfId="85" applyNumberFormat="1" applyFont="1" applyFill="1" applyBorder="1" applyAlignment="1">
      <alignment horizontal="center"/>
      <protection/>
    </xf>
    <xf numFmtId="4" fontId="17" fillId="2" borderId="10" xfId="85" applyNumberFormat="1" applyFont="1" applyFill="1" applyBorder="1" applyAlignment="1">
      <alignment horizontal="center"/>
      <protection/>
    </xf>
    <xf numFmtId="4" fontId="17" fillId="2" borderId="10" xfId="85" applyNumberFormat="1" applyFont="1" applyFill="1" applyBorder="1" applyAlignment="1">
      <alignment horizontal="center"/>
      <protection/>
    </xf>
    <xf numFmtId="4" fontId="17" fillId="33" borderId="0" xfId="85" applyNumberFormat="1" applyFont="1" applyFill="1" applyBorder="1" applyAlignment="1">
      <alignment horizontal="center" vertical="center"/>
      <protection/>
    </xf>
    <xf numFmtId="3" fontId="17" fillId="33" borderId="0" xfId="85" applyNumberFormat="1" applyFont="1" applyFill="1" applyBorder="1" applyAlignment="1">
      <alignment horizontal="center" vertical="center"/>
      <protection/>
    </xf>
    <xf numFmtId="3" fontId="6" fillId="33" borderId="16" xfId="85" applyNumberFormat="1" applyFont="1" applyFill="1" applyBorder="1" applyAlignment="1">
      <alignment horizontal="center" vertical="center"/>
      <protection/>
    </xf>
    <xf numFmtId="4" fontId="17" fillId="33" borderId="15" xfId="85" applyNumberFormat="1" applyFont="1" applyFill="1" applyBorder="1" applyAlignment="1">
      <alignment horizontal="center" vertical="center"/>
      <protection/>
    </xf>
    <xf numFmtId="3" fontId="6" fillId="33" borderId="16" xfId="85" applyNumberFormat="1" applyFont="1" applyFill="1" applyBorder="1" applyAlignment="1">
      <alignment horizontal="center"/>
      <protection/>
    </xf>
    <xf numFmtId="4" fontId="17" fillId="33" borderId="16" xfId="85" applyNumberFormat="1" applyFont="1" applyFill="1" applyBorder="1" applyAlignment="1">
      <alignment horizontal="center" vertical="center"/>
      <protection/>
    </xf>
    <xf numFmtId="4" fontId="6" fillId="33" borderId="16" xfId="85" applyNumberFormat="1" applyFont="1" applyFill="1" applyBorder="1" applyAlignment="1">
      <alignment horizontal="center" vertical="center"/>
      <protection/>
    </xf>
    <xf numFmtId="3" fontId="103" fillId="33" borderId="0" xfId="85" applyNumberFormat="1" applyFont="1" applyFill="1" applyBorder="1" applyAlignment="1">
      <alignment horizontal="center"/>
      <protection/>
    </xf>
    <xf numFmtId="3" fontId="6" fillId="33" borderId="0" xfId="85" applyNumberFormat="1" applyFont="1" applyFill="1" applyBorder="1" applyAlignment="1">
      <alignment horizontal="center" vertical="center"/>
      <protection/>
    </xf>
    <xf numFmtId="4" fontId="99" fillId="33" borderId="0" xfId="85" applyNumberFormat="1" applyFont="1" applyFill="1" applyBorder="1" applyAlignment="1">
      <alignment horizontal="center" vertical="center"/>
      <protection/>
    </xf>
    <xf numFmtId="3" fontId="17" fillId="33" borderId="16" xfId="85" applyNumberFormat="1" applyFont="1" applyFill="1" applyBorder="1" applyAlignment="1">
      <alignment horizontal="center"/>
      <protection/>
    </xf>
    <xf numFmtId="4" fontId="19" fillId="33" borderId="17" xfId="85" applyNumberFormat="1" applyFont="1" applyFill="1" applyBorder="1" applyAlignment="1">
      <alignment horizontal="center" vertical="center"/>
      <protection/>
    </xf>
    <xf numFmtId="4" fontId="19" fillId="33" borderId="17" xfId="85" applyNumberFormat="1" applyFont="1" applyFill="1" applyBorder="1" applyAlignment="1">
      <alignment horizontal="center" vertical="center" wrapText="1"/>
      <protection/>
    </xf>
    <xf numFmtId="4" fontId="7" fillId="33" borderId="0" xfId="85" applyNumberFormat="1" applyFont="1" applyFill="1" applyBorder="1" applyAlignment="1">
      <alignment horizontal="center" vertical="center"/>
      <protection/>
    </xf>
    <xf numFmtId="4" fontId="17" fillId="33" borderId="28" xfId="85" applyNumberFormat="1" applyFont="1" applyFill="1" applyBorder="1" applyAlignment="1">
      <alignment horizontal="center" vertical="center"/>
      <protection/>
    </xf>
    <xf numFmtId="3" fontId="19" fillId="33" borderId="0" xfId="85" applyNumberFormat="1" applyFont="1" applyFill="1" applyAlignment="1">
      <alignment horizontal="center"/>
      <protection/>
    </xf>
    <xf numFmtId="0" fontId="12" fillId="0" borderId="0" xfId="84" applyFont="1" applyAlignment="1">
      <alignment/>
      <protection/>
    </xf>
    <xf numFmtId="0" fontId="56" fillId="35" borderId="0" xfId="84" applyFont="1" applyFill="1" applyAlignment="1">
      <alignment vertical="center" wrapText="1"/>
      <protection/>
    </xf>
    <xf numFmtId="4" fontId="13" fillId="34" borderId="12" xfId="84" applyNumberFormat="1" applyFont="1" applyFill="1" applyBorder="1" applyAlignment="1">
      <alignment wrapText="1"/>
      <protection/>
    </xf>
    <xf numFmtId="4" fontId="14" fillId="2" borderId="12" xfId="84" applyNumberFormat="1" applyFont="1" applyFill="1" applyBorder="1" applyAlignment="1">
      <alignment wrapText="1"/>
      <protection/>
    </xf>
    <xf numFmtId="4" fontId="14" fillId="34" borderId="20" xfId="84" applyNumberFormat="1" applyFont="1" applyFill="1" applyBorder="1" applyAlignment="1">
      <alignment wrapText="1"/>
      <protection/>
    </xf>
    <xf numFmtId="4" fontId="14" fillId="34" borderId="21" xfId="84" applyNumberFormat="1" applyFont="1" applyFill="1" applyBorder="1" applyAlignment="1">
      <alignment wrapText="1"/>
      <protection/>
    </xf>
    <xf numFmtId="4" fontId="13" fillId="34" borderId="24" xfId="84" applyNumberFormat="1" applyFont="1" applyFill="1" applyBorder="1" applyAlignment="1">
      <alignment wrapText="1"/>
      <protection/>
    </xf>
    <xf numFmtId="4" fontId="13" fillId="34" borderId="23" xfId="84" applyNumberFormat="1" applyFont="1" applyFill="1" applyBorder="1" applyAlignment="1">
      <alignment wrapText="1"/>
      <protection/>
    </xf>
    <xf numFmtId="0" fontId="57" fillId="0" borderId="0" xfId="84" applyFont="1" applyFill="1" applyBorder="1" applyAlignment="1" applyProtection="1">
      <alignment vertical="center" wrapText="1"/>
      <protection/>
    </xf>
    <xf numFmtId="3" fontId="22" fillId="0" borderId="0" xfId="84" applyNumberFormat="1" applyFont="1" applyBorder="1" applyAlignment="1">
      <alignment vertical="center"/>
      <protection/>
    </xf>
    <xf numFmtId="0" fontId="17" fillId="2" borderId="29" xfId="84" applyNumberFormat="1" applyFont="1" applyFill="1" applyBorder="1" applyAlignment="1" quotePrefix="1">
      <alignment vertical="center" wrapText="1"/>
      <protection/>
    </xf>
    <xf numFmtId="0" fontId="17" fillId="0" borderId="10" xfId="84" applyFont="1" applyBorder="1" applyAlignment="1">
      <alignment vertical="center" wrapText="1"/>
      <protection/>
    </xf>
    <xf numFmtId="0" fontId="19" fillId="0" borderId="10" xfId="84" applyFont="1" applyBorder="1" applyAlignment="1">
      <alignment vertical="center" wrapText="1"/>
      <protection/>
    </xf>
    <xf numFmtId="0" fontId="17" fillId="0" borderId="10" xfId="84" applyFont="1" applyBorder="1" applyAlignment="1">
      <alignment vertical="center" wrapText="1"/>
      <protection/>
    </xf>
    <xf numFmtId="0" fontId="19" fillId="0" borderId="10" xfId="84" applyFont="1" applyBorder="1" applyAlignment="1">
      <alignment vertical="center" wrapText="1"/>
      <protection/>
    </xf>
    <xf numFmtId="3" fontId="17" fillId="0" borderId="0" xfId="84" applyNumberFormat="1" applyFont="1" applyBorder="1" applyAlignment="1" quotePrefix="1">
      <alignment vertical="center"/>
      <protection/>
    </xf>
    <xf numFmtId="3" fontId="17" fillId="0" borderId="10" xfId="84" applyNumberFormat="1" applyFont="1" applyBorder="1" applyAlignment="1">
      <alignment vertical="center" wrapText="1"/>
      <protection/>
    </xf>
    <xf numFmtId="3" fontId="19" fillId="0" borderId="10" xfId="84" applyNumberFormat="1" applyFont="1" applyBorder="1" applyAlignment="1">
      <alignment vertical="center" wrapText="1"/>
      <protection/>
    </xf>
    <xf numFmtId="3" fontId="19" fillId="33" borderId="10" xfId="84" applyNumberFormat="1" applyFont="1" applyFill="1" applyBorder="1" applyAlignment="1">
      <alignment vertical="center" wrapText="1"/>
      <protection/>
    </xf>
    <xf numFmtId="3" fontId="17" fillId="2" borderId="10" xfId="84" applyNumberFormat="1" applyFont="1" applyFill="1" applyBorder="1" applyAlignment="1">
      <alignment vertical="center" wrapText="1"/>
      <protection/>
    </xf>
    <xf numFmtId="3" fontId="22" fillId="33" borderId="0" xfId="85" applyNumberFormat="1" applyFont="1" applyFill="1" applyBorder="1" applyAlignment="1">
      <alignment vertical="center" wrapText="1"/>
      <protection/>
    </xf>
    <xf numFmtId="0" fontId="17" fillId="2" borderId="10" xfId="85" applyNumberFormat="1" applyFont="1" applyFill="1" applyBorder="1" applyAlignment="1" quotePrefix="1">
      <alignment vertical="center" wrapText="1"/>
      <protection/>
    </xf>
    <xf numFmtId="0" fontId="17" fillId="33" borderId="10" xfId="85" applyFont="1" applyFill="1" applyBorder="1" applyAlignment="1">
      <alignment vertical="center" wrapText="1"/>
      <protection/>
    </xf>
    <xf numFmtId="0" fontId="19" fillId="33" borderId="10" xfId="85" applyFont="1" applyFill="1" applyBorder="1" applyAlignment="1">
      <alignment vertical="center" wrapText="1"/>
      <protection/>
    </xf>
    <xf numFmtId="49" fontId="17" fillId="33" borderId="0" xfId="85" applyNumberFormat="1" applyFont="1" applyFill="1" applyBorder="1" applyAlignment="1" quotePrefix="1">
      <alignment vertical="center"/>
      <protection/>
    </xf>
    <xf numFmtId="0" fontId="17" fillId="2" borderId="10" xfId="85" applyNumberFormat="1" applyFont="1" applyFill="1" applyBorder="1" applyAlignment="1" quotePrefix="1">
      <alignment vertical="center" wrapText="1"/>
      <protection/>
    </xf>
    <xf numFmtId="0" fontId="17" fillId="33" borderId="10" xfId="85" applyFont="1" applyFill="1" applyBorder="1" applyAlignment="1">
      <alignment vertical="center" wrapText="1"/>
      <protection/>
    </xf>
    <xf numFmtId="49" fontId="17" fillId="33" borderId="15" xfId="85" applyNumberFormat="1" applyFont="1" applyFill="1" applyBorder="1" applyAlignment="1" quotePrefix="1">
      <alignment vertical="center"/>
      <protection/>
    </xf>
    <xf numFmtId="0" fontId="17" fillId="33" borderId="10" xfId="85" applyNumberFormat="1" applyFont="1" applyFill="1" applyBorder="1" applyAlignment="1" quotePrefix="1">
      <alignment vertical="center" wrapText="1"/>
      <protection/>
    </xf>
    <xf numFmtId="0" fontId="8" fillId="33" borderId="10" xfId="85" applyFont="1" applyFill="1" applyBorder="1" applyAlignment="1">
      <alignment vertical="center" wrapText="1"/>
      <protection/>
    </xf>
    <xf numFmtId="0" fontId="19" fillId="33" borderId="10" xfId="85" applyFont="1" applyFill="1" applyBorder="1" applyAlignment="1">
      <alignment vertical="center" wrapText="1"/>
      <protection/>
    </xf>
    <xf numFmtId="3" fontId="17" fillId="33" borderId="10" xfId="85" applyNumberFormat="1" applyFont="1" applyFill="1" applyBorder="1" applyAlignment="1" quotePrefix="1">
      <alignment vertical="center"/>
      <protection/>
    </xf>
    <xf numFmtId="3" fontId="17" fillId="33" borderId="15" xfId="85" applyNumberFormat="1" applyFont="1" applyFill="1" applyBorder="1" applyAlignment="1" quotePrefix="1">
      <alignment vertical="center"/>
      <protection/>
    </xf>
    <xf numFmtId="0" fontId="20" fillId="33" borderId="10" xfId="85" applyFont="1" applyFill="1" applyBorder="1" applyAlignment="1">
      <alignment vertical="center" wrapText="1"/>
      <protection/>
    </xf>
    <xf numFmtId="49" fontId="17" fillId="33" borderId="15" xfId="85" applyNumberFormat="1" applyFont="1" applyFill="1" applyBorder="1" applyAlignment="1" quotePrefix="1">
      <alignment vertical="center" wrapText="1"/>
      <protection/>
    </xf>
    <xf numFmtId="3" fontId="22" fillId="33" borderId="0" xfId="85" applyNumberFormat="1" applyFont="1" applyFill="1" applyBorder="1" applyAlignment="1">
      <alignment/>
      <protection/>
    </xf>
    <xf numFmtId="3" fontId="6" fillId="33" borderId="16" xfId="85" applyNumberFormat="1" applyFont="1" applyFill="1" applyBorder="1" applyAlignment="1" quotePrefix="1">
      <alignment vertical="center"/>
      <protection/>
    </xf>
    <xf numFmtId="0" fontId="17" fillId="33" borderId="10" xfId="85" applyFont="1" applyFill="1" applyBorder="1" applyAlignment="1">
      <alignment vertical="center"/>
      <protection/>
    </xf>
    <xf numFmtId="3" fontId="6" fillId="33" borderId="15" xfId="85" applyNumberFormat="1" applyFont="1" applyFill="1" applyBorder="1" applyAlignment="1" quotePrefix="1">
      <alignment vertical="center"/>
      <protection/>
    </xf>
    <xf numFmtId="0" fontId="17" fillId="33" borderId="15" xfId="85" applyNumberFormat="1" applyFont="1" applyFill="1" applyBorder="1" applyAlignment="1" quotePrefix="1">
      <alignment vertical="center"/>
      <protection/>
    </xf>
    <xf numFmtId="0" fontId="6" fillId="33" borderId="16" xfId="85" applyNumberFormat="1" applyFont="1" applyFill="1" applyBorder="1" applyAlignment="1" quotePrefix="1">
      <alignment vertical="center"/>
      <protection/>
    </xf>
    <xf numFmtId="0" fontId="19" fillId="33" borderId="10" xfId="85" applyFont="1" applyFill="1" applyBorder="1" applyAlignment="1">
      <alignment vertical="center"/>
      <protection/>
    </xf>
    <xf numFmtId="0" fontId="17" fillId="33" borderId="0" xfId="85" applyNumberFormat="1" applyFont="1" applyFill="1" applyBorder="1" applyAlignment="1" quotePrefix="1">
      <alignment vertical="center"/>
      <protection/>
    </xf>
    <xf numFmtId="0" fontId="6" fillId="33" borderId="16" xfId="85" applyNumberFormat="1" applyFont="1" applyFill="1" applyBorder="1" applyAlignment="1" quotePrefix="1">
      <alignment vertical="center"/>
      <protection/>
    </xf>
    <xf numFmtId="0" fontId="17" fillId="33" borderId="0" xfId="85" applyNumberFormat="1" applyFont="1" applyFill="1" applyBorder="1" applyAlignment="1" quotePrefix="1">
      <alignment vertical="center"/>
      <protection/>
    </xf>
    <xf numFmtId="3" fontId="7" fillId="33" borderId="0" xfId="85" applyNumberFormat="1" applyFont="1" applyFill="1" applyBorder="1" applyAlignment="1" quotePrefix="1">
      <alignment/>
      <protection/>
    </xf>
    <xf numFmtId="3" fontId="6" fillId="33" borderId="16" xfId="85" applyNumberFormat="1" applyFont="1" applyFill="1" applyBorder="1" applyAlignment="1" quotePrefix="1">
      <alignment/>
      <protection/>
    </xf>
    <xf numFmtId="0" fontId="19" fillId="33" borderId="10" xfId="85" applyFont="1" applyFill="1" applyBorder="1" applyAlignment="1">
      <alignment vertical="center"/>
      <protection/>
    </xf>
    <xf numFmtId="3" fontId="17" fillId="33" borderId="0" xfId="85" applyNumberFormat="1" applyFont="1" applyFill="1" applyBorder="1" applyAlignment="1" quotePrefix="1">
      <alignment/>
      <protection/>
    </xf>
    <xf numFmtId="3" fontId="6" fillId="33" borderId="0" xfId="85" applyNumberFormat="1" applyFont="1" applyFill="1" applyBorder="1" applyAlignment="1" quotePrefix="1">
      <alignment wrapText="1"/>
      <protection/>
    </xf>
    <xf numFmtId="0" fontId="17" fillId="33" borderId="0" xfId="85" applyNumberFormat="1" applyFont="1" applyFill="1" applyBorder="1" applyAlignment="1" quotePrefix="1">
      <alignment vertical="center" wrapText="1"/>
      <protection/>
    </xf>
    <xf numFmtId="0" fontId="6" fillId="33" borderId="0" xfId="85" applyNumberFormat="1" applyFont="1" applyFill="1" applyBorder="1" applyAlignment="1" quotePrefix="1">
      <alignment vertical="center"/>
      <protection/>
    </xf>
    <xf numFmtId="0" fontId="19" fillId="33" borderId="15" xfId="85" applyFont="1" applyFill="1" applyBorder="1" applyAlignment="1">
      <alignment vertical="center"/>
      <protection/>
    </xf>
    <xf numFmtId="0" fontId="19" fillId="33" borderId="17" xfId="85" applyFont="1" applyFill="1" applyBorder="1" applyAlignment="1">
      <alignment vertical="center"/>
      <protection/>
    </xf>
    <xf numFmtId="0" fontId="19" fillId="33" borderId="0" xfId="85" applyFont="1" applyFill="1" applyBorder="1" applyAlignment="1">
      <alignment vertical="center"/>
      <protection/>
    </xf>
    <xf numFmtId="0" fontId="19" fillId="33" borderId="10" xfId="85" applyNumberFormat="1" applyFont="1" applyFill="1" applyBorder="1" applyAlignment="1" quotePrefix="1">
      <alignment vertical="center" wrapText="1"/>
      <protection/>
    </xf>
    <xf numFmtId="0" fontId="20" fillId="33" borderId="16" xfId="85" applyFont="1" applyFill="1" applyBorder="1" applyAlignment="1">
      <alignment vertical="center"/>
      <protection/>
    </xf>
    <xf numFmtId="0" fontId="20" fillId="33" borderId="10" xfId="85" applyNumberFormat="1" applyFont="1" applyFill="1" applyBorder="1" applyAlignment="1" quotePrefix="1">
      <alignment vertical="center" wrapText="1"/>
      <protection/>
    </xf>
    <xf numFmtId="0" fontId="7" fillId="33" borderId="0" xfId="85" applyNumberFormat="1" applyFont="1" applyFill="1" applyBorder="1" applyAlignment="1" quotePrefix="1">
      <alignment vertical="center" wrapText="1"/>
      <protection/>
    </xf>
    <xf numFmtId="0" fontId="17" fillId="33" borderId="16" xfId="85" applyNumberFormat="1" applyFont="1" applyFill="1" applyBorder="1" applyAlignment="1" quotePrefix="1">
      <alignment vertical="center"/>
      <protection/>
    </xf>
    <xf numFmtId="3" fontId="17" fillId="33" borderId="10" xfId="85" applyNumberFormat="1" applyFont="1" applyFill="1" applyBorder="1" applyAlignment="1" quotePrefix="1">
      <alignment/>
      <protection/>
    </xf>
    <xf numFmtId="3" fontId="19" fillId="33" borderId="0" xfId="85" applyNumberFormat="1" applyFont="1" applyFill="1" applyAlignment="1">
      <alignment/>
      <protection/>
    </xf>
    <xf numFmtId="4" fontId="17" fillId="14" borderId="10" xfId="85" applyNumberFormat="1" applyFont="1" applyFill="1" applyBorder="1" applyAlignment="1">
      <alignment horizontal="center" vertical="center"/>
      <protection/>
    </xf>
    <xf numFmtId="4" fontId="17" fillId="14" borderId="17" xfId="85" applyNumberFormat="1" applyFont="1" applyFill="1" applyBorder="1" applyAlignment="1">
      <alignment horizontal="center" vertical="center"/>
      <protection/>
    </xf>
    <xf numFmtId="0" fontId="6" fillId="33" borderId="15" xfId="85" applyNumberFormat="1" applyFont="1" applyFill="1" applyBorder="1" applyAlignment="1" quotePrefix="1">
      <alignment horizontal="left" vertical="center" wrapText="1"/>
      <protection/>
    </xf>
    <xf numFmtId="0" fontId="6" fillId="2" borderId="10" xfId="85" applyNumberFormat="1" applyFont="1" applyFill="1" applyBorder="1" applyAlignment="1" quotePrefix="1">
      <alignment horizontal="left" vertical="center"/>
      <protection/>
    </xf>
    <xf numFmtId="0" fontId="6" fillId="2" borderId="10" xfId="85" applyNumberFormat="1" applyFont="1" applyFill="1" applyBorder="1" applyAlignment="1" quotePrefix="1">
      <alignment vertical="center"/>
      <protection/>
    </xf>
    <xf numFmtId="4" fontId="17" fillId="14" borderId="28" xfId="85" applyNumberFormat="1" applyFont="1" applyFill="1" applyBorder="1" applyAlignment="1">
      <alignment horizontal="center" vertical="center"/>
      <protection/>
    </xf>
    <xf numFmtId="4" fontId="104" fillId="38" borderId="28" xfId="85" applyNumberFormat="1" applyFont="1" applyFill="1" applyBorder="1" applyAlignment="1">
      <alignment horizontal="center" vertical="center"/>
      <protection/>
    </xf>
    <xf numFmtId="3" fontId="17" fillId="2" borderId="30" xfId="85" applyNumberFormat="1" applyFont="1" applyFill="1" applyBorder="1" applyAlignment="1">
      <alignment horizontal="left"/>
      <protection/>
    </xf>
    <xf numFmtId="0" fontId="17" fillId="33" borderId="10" xfId="84" applyNumberFormat="1" applyFont="1" applyFill="1" applyBorder="1" applyAlignment="1">
      <alignment horizontal="left" vertical="center"/>
      <protection/>
    </xf>
    <xf numFmtId="3" fontId="17" fillId="33" borderId="10" xfId="84" applyNumberFormat="1" applyFont="1" applyFill="1" applyBorder="1" applyAlignment="1">
      <alignment vertical="center" wrapText="1"/>
      <protection/>
    </xf>
    <xf numFmtId="4" fontId="17" fillId="33" borderId="10" xfId="84" applyNumberFormat="1" applyFont="1" applyFill="1" applyBorder="1" applyAlignment="1">
      <alignment horizontal="center" vertical="center"/>
      <protection/>
    </xf>
    <xf numFmtId="0" fontId="17" fillId="2" borderId="31" xfId="85" applyNumberFormat="1" applyFont="1" applyFill="1" applyBorder="1" applyAlignment="1" quotePrefix="1">
      <alignment horizontal="left" vertical="center" wrapText="1"/>
      <protection/>
    </xf>
    <xf numFmtId="3" fontId="6" fillId="33" borderId="15" xfId="85" applyNumberFormat="1" applyFont="1" applyFill="1" applyBorder="1" applyAlignment="1" quotePrefix="1">
      <alignment horizontal="left" vertical="center" wrapText="1"/>
      <protection/>
    </xf>
    <xf numFmtId="3" fontId="17" fillId="2" borderId="32" xfId="85" applyNumberFormat="1" applyFont="1" applyFill="1" applyBorder="1" applyAlignment="1" quotePrefix="1">
      <alignment horizontal="left" vertical="center"/>
      <protection/>
    </xf>
    <xf numFmtId="3" fontId="17" fillId="2" borderId="33" xfId="85" applyNumberFormat="1" applyFont="1" applyFill="1" applyBorder="1" applyAlignment="1" quotePrefix="1">
      <alignment vertical="center"/>
      <protection/>
    </xf>
    <xf numFmtId="4" fontId="17" fillId="2" borderId="33" xfId="85" applyNumberFormat="1" applyFont="1" applyFill="1" applyBorder="1" applyAlignment="1">
      <alignment horizontal="center" vertical="center"/>
      <protection/>
    </xf>
    <xf numFmtId="0" fontId="17" fillId="2" borderId="10" xfId="85" applyFont="1" applyFill="1" applyBorder="1" applyAlignment="1">
      <alignment horizontal="left" vertical="center"/>
      <protection/>
    </xf>
    <xf numFmtId="0" fontId="17" fillId="2" borderId="10" xfId="85" applyFont="1" applyFill="1" applyBorder="1" applyAlignment="1">
      <alignment vertical="center" wrapText="1"/>
      <protection/>
    </xf>
    <xf numFmtId="4" fontId="17" fillId="39" borderId="10" xfId="85" applyNumberFormat="1" applyFont="1" applyFill="1" applyBorder="1" applyAlignment="1" quotePrefix="1">
      <alignment horizontal="center" vertical="center"/>
      <protection/>
    </xf>
    <xf numFmtId="0" fontId="19" fillId="2" borderId="31" xfId="85" applyNumberFormat="1" applyFont="1" applyFill="1" applyBorder="1" applyAlignment="1" quotePrefix="1">
      <alignment horizontal="left" vertical="center" wrapText="1"/>
      <protection/>
    </xf>
    <xf numFmtId="4" fontId="17" fillId="2" borderId="31" xfId="85" applyNumberFormat="1" applyFont="1" applyFill="1" applyBorder="1" applyAlignment="1" quotePrefix="1">
      <alignment horizontal="center" vertical="center" wrapText="1"/>
      <protection/>
    </xf>
    <xf numFmtId="0" fontId="17" fillId="2" borderId="10" xfId="85" applyFont="1" applyFill="1" applyBorder="1" applyAlignment="1">
      <alignment vertical="center"/>
      <protection/>
    </xf>
    <xf numFmtId="0" fontId="19" fillId="2" borderId="10" xfId="85" applyFont="1" applyFill="1" applyBorder="1" applyAlignment="1">
      <alignment horizontal="left" vertical="center"/>
      <protection/>
    </xf>
    <xf numFmtId="0" fontId="11" fillId="8" borderId="34" xfId="84" applyFont="1" applyFill="1" applyBorder="1" applyAlignment="1">
      <alignment horizontal="center" vertical="center" wrapText="1"/>
      <protection/>
    </xf>
    <xf numFmtId="0" fontId="6" fillId="33" borderId="0" xfId="85" applyNumberFormat="1" applyFont="1" applyFill="1" applyBorder="1" applyAlignment="1" quotePrefix="1">
      <alignment horizontal="left" vertical="center" wrapText="1"/>
      <protection/>
    </xf>
    <xf numFmtId="0" fontId="11" fillId="8" borderId="35" xfId="84" applyFont="1" applyFill="1" applyBorder="1" applyAlignment="1">
      <alignment horizontal="center" vertical="center" wrapText="1"/>
      <protection/>
    </xf>
    <xf numFmtId="3" fontId="22" fillId="33" borderId="0" xfId="85" applyNumberFormat="1" applyFont="1" applyFill="1" applyBorder="1" applyAlignment="1">
      <alignment horizontal="center"/>
      <protection/>
    </xf>
    <xf numFmtId="3" fontId="7" fillId="33" borderId="0" xfId="85" applyNumberFormat="1" applyFont="1" applyFill="1" applyBorder="1" applyAlignment="1" quotePrefix="1">
      <alignment horizontal="left"/>
      <protection/>
    </xf>
    <xf numFmtId="0" fontId="11" fillId="14" borderId="34" xfId="84" applyFont="1" applyFill="1" applyBorder="1" applyAlignment="1">
      <alignment horizontal="center" vertical="center" wrapText="1"/>
      <protection/>
    </xf>
    <xf numFmtId="0" fontId="11" fillId="14" borderId="35" xfId="84" applyFont="1" applyFill="1" applyBorder="1" applyAlignment="1">
      <alignment horizontal="center" vertical="center" wrapText="1"/>
      <protection/>
    </xf>
    <xf numFmtId="3" fontId="7" fillId="33" borderId="0" xfId="85" applyNumberFormat="1" applyFont="1" applyFill="1" applyBorder="1" applyAlignment="1">
      <alignment horizontal="center"/>
      <protection/>
    </xf>
    <xf numFmtId="4" fontId="6" fillId="33" borderId="0" xfId="85" applyNumberFormat="1" applyFont="1" applyFill="1" applyBorder="1" applyAlignment="1" quotePrefix="1">
      <alignment horizontal="left" wrapText="1"/>
      <protection/>
    </xf>
    <xf numFmtId="0" fontId="97" fillId="0" borderId="0" xfId="0" applyFont="1" applyAlignment="1">
      <alignment horizontal="center"/>
    </xf>
    <xf numFmtId="0" fontId="11" fillId="8" borderId="21" xfId="84" applyFont="1" applyFill="1" applyBorder="1" applyAlignment="1">
      <alignment horizontal="center" vertical="center" wrapText="1"/>
      <protection/>
    </xf>
    <xf numFmtId="3" fontId="27" fillId="33" borderId="0" xfId="85" applyNumberFormat="1" applyFont="1" applyFill="1" applyBorder="1" applyAlignment="1">
      <alignment horizontal="left"/>
      <protection/>
    </xf>
    <xf numFmtId="0" fontId="11" fillId="8" borderId="21" xfId="84" applyFont="1" applyFill="1" applyBorder="1" applyAlignment="1">
      <alignment vertical="center" wrapText="1"/>
      <protection/>
    </xf>
    <xf numFmtId="0" fontId="11" fillId="8" borderId="34" xfId="84" applyFont="1" applyFill="1" applyBorder="1" applyAlignment="1">
      <alignment horizontal="center" vertical="center" wrapText="1"/>
      <protection/>
    </xf>
    <xf numFmtId="0" fontId="11" fillId="8" borderId="35" xfId="84" applyFont="1" applyFill="1" applyBorder="1" applyAlignment="1">
      <alignment horizontal="center" vertical="center" wrapText="1"/>
      <protection/>
    </xf>
    <xf numFmtId="0" fontId="17" fillId="2" borderId="30" xfId="85" applyNumberFormat="1" applyFont="1" applyFill="1" applyBorder="1" applyAlignment="1" quotePrefix="1">
      <alignment horizontal="left" vertical="center" wrapText="1"/>
      <protection/>
    </xf>
    <xf numFmtId="0" fontId="17" fillId="2" borderId="36" xfId="85" applyNumberFormat="1" applyFont="1" applyFill="1" applyBorder="1" applyAlignment="1" quotePrefix="1">
      <alignment horizontal="left" vertical="center" wrapText="1"/>
      <protection/>
    </xf>
    <xf numFmtId="4" fontId="17" fillId="14" borderId="10" xfId="85" applyNumberFormat="1" applyFont="1" applyFill="1" applyBorder="1" applyAlignment="1">
      <alignment horizontal="center"/>
      <protection/>
    </xf>
    <xf numFmtId="0" fontId="17" fillId="2" borderId="37" xfId="85" applyNumberFormat="1" applyFont="1" applyFill="1" applyBorder="1" applyAlignment="1" quotePrefix="1">
      <alignment horizontal="left" vertical="center" wrapText="1"/>
      <protection/>
    </xf>
    <xf numFmtId="0" fontId="17" fillId="2" borderId="10" xfId="85" applyNumberFormat="1" applyFont="1" applyFill="1" applyBorder="1" applyAlignment="1">
      <alignment horizontal="left" vertical="center" wrapText="1"/>
      <protection/>
    </xf>
    <xf numFmtId="0" fontId="13" fillId="0" borderId="0" xfId="84" applyFont="1" applyAlignment="1">
      <alignment horizontal="center"/>
      <protection/>
    </xf>
    <xf numFmtId="3" fontId="19" fillId="33" borderId="16" xfId="85" applyNumberFormat="1" applyFont="1" applyFill="1" applyBorder="1" applyAlignment="1">
      <alignment horizontal="center" vertical="center"/>
      <protection/>
    </xf>
    <xf numFmtId="3" fontId="19" fillId="33" borderId="0" xfId="85" applyNumberFormat="1" applyFont="1" applyFill="1" applyBorder="1" applyAlignment="1">
      <alignment horizontal="center"/>
      <protection/>
    </xf>
    <xf numFmtId="3" fontId="19" fillId="33" borderId="0" xfId="85" applyNumberFormat="1" applyFont="1" applyFill="1" applyBorder="1" applyAlignment="1">
      <alignment horizontal="left"/>
      <protection/>
    </xf>
    <xf numFmtId="3" fontId="32" fillId="33" borderId="0" xfId="85" applyNumberFormat="1" applyFont="1" applyFill="1" applyBorder="1" applyAlignment="1">
      <alignment/>
      <protection/>
    </xf>
    <xf numFmtId="3" fontId="32" fillId="33" borderId="0" xfId="85" applyNumberFormat="1" applyFont="1" applyFill="1" applyBorder="1" applyAlignment="1">
      <alignment horizontal="center"/>
      <protection/>
    </xf>
    <xf numFmtId="3" fontId="20" fillId="33" borderId="16" xfId="85" applyNumberFormat="1" applyFont="1" applyFill="1" applyBorder="1" applyAlignment="1">
      <alignment horizontal="center" vertical="center"/>
      <protection/>
    </xf>
    <xf numFmtId="4" fontId="19" fillId="33" borderId="10" xfId="85" applyNumberFormat="1" applyFont="1" applyFill="1" applyBorder="1" applyAlignment="1">
      <alignment horizontal="center"/>
      <protection/>
    </xf>
    <xf numFmtId="3" fontId="8" fillId="33" borderId="0" xfId="85" applyNumberFormat="1" applyFont="1" applyFill="1" applyBorder="1" applyAlignment="1">
      <alignment horizontal="center"/>
      <protection/>
    </xf>
    <xf numFmtId="3" fontId="20" fillId="33" borderId="16" xfId="85" applyNumberFormat="1" applyFont="1" applyFill="1" applyBorder="1" applyAlignment="1">
      <alignment horizontal="center"/>
      <protection/>
    </xf>
    <xf numFmtId="3" fontId="19" fillId="33" borderId="16" xfId="85" applyNumberFormat="1" applyFont="1" applyFill="1" applyBorder="1" applyAlignment="1">
      <alignment horizontal="center"/>
      <protection/>
    </xf>
    <xf numFmtId="0" fontId="17" fillId="2" borderId="10" xfId="84" applyNumberFormat="1" applyFont="1" applyFill="1" applyBorder="1" applyAlignment="1" quotePrefix="1">
      <alignment horizontal="left" vertical="center" wrapText="1"/>
      <protection/>
    </xf>
    <xf numFmtId="3" fontId="17" fillId="0" borderId="0" xfId="84" applyNumberFormat="1" applyFont="1" applyAlignment="1">
      <alignment horizontal="left" vertical="center"/>
      <protection/>
    </xf>
    <xf numFmtId="3" fontId="17" fillId="0" borderId="0" xfId="84" applyNumberFormat="1" applyFont="1" applyAlignment="1">
      <alignment vertical="center"/>
      <protection/>
    </xf>
    <xf numFmtId="3" fontId="17" fillId="0" borderId="0" xfId="84" applyNumberFormat="1" applyFont="1" applyAlignment="1">
      <alignment horizontal="center" vertical="center"/>
      <protection/>
    </xf>
    <xf numFmtId="4" fontId="17" fillId="0" borderId="0" xfId="84" applyNumberFormat="1" applyFont="1" applyAlignment="1">
      <alignment horizontal="center" vertical="center"/>
      <protection/>
    </xf>
    <xf numFmtId="0" fontId="17" fillId="0" borderId="0" xfId="84" applyNumberFormat="1" applyFont="1" applyAlignment="1">
      <alignment horizontal="center" vertical="center" wrapText="1"/>
      <protection/>
    </xf>
    <xf numFmtId="3" fontId="17" fillId="0" borderId="0" xfId="84" applyNumberFormat="1" applyFont="1" applyAlignment="1">
      <alignment horizontal="left"/>
      <protection/>
    </xf>
    <xf numFmtId="3" fontId="17" fillId="0" borderId="0" xfId="84" applyNumberFormat="1" applyFont="1" applyAlignment="1">
      <alignment/>
      <protection/>
    </xf>
    <xf numFmtId="4" fontId="17" fillId="0" borderId="0" xfId="84" applyNumberFormat="1" applyFont="1" applyAlignment="1">
      <alignment horizontal="center"/>
      <protection/>
    </xf>
    <xf numFmtId="0" fontId="17" fillId="0" borderId="0" xfId="84" applyNumberFormat="1" applyFont="1" applyAlignment="1">
      <alignment horizontal="center" wrapText="1"/>
      <protection/>
    </xf>
    <xf numFmtId="3" fontId="17" fillId="0" borderId="38" xfId="84" applyNumberFormat="1" applyFont="1" applyBorder="1" applyAlignment="1">
      <alignment horizontal="left"/>
      <protection/>
    </xf>
    <xf numFmtId="4" fontId="17" fillId="0" borderId="21" xfId="84" applyNumberFormat="1" applyFont="1" applyBorder="1" applyAlignment="1">
      <alignment/>
      <protection/>
    </xf>
    <xf numFmtId="4" fontId="17" fillId="0" borderId="21" xfId="84" applyNumberFormat="1" applyFont="1" applyBorder="1" applyAlignment="1">
      <alignment horizontal="center"/>
      <protection/>
    </xf>
    <xf numFmtId="49" fontId="17" fillId="0" borderId="39" xfId="84" applyNumberFormat="1" applyFont="1" applyBorder="1" applyAlignment="1">
      <alignment horizontal="left" wrapText="1"/>
      <protection/>
    </xf>
    <xf numFmtId="3" fontId="17" fillId="2" borderId="21" xfId="84" applyNumberFormat="1" applyFont="1" applyFill="1" applyBorder="1" applyAlignment="1">
      <alignment horizontal="left"/>
      <protection/>
    </xf>
    <xf numFmtId="4" fontId="17" fillId="2" borderId="40" xfId="84" applyNumberFormat="1" applyFont="1" applyFill="1" applyBorder="1" applyAlignment="1">
      <alignment/>
      <protection/>
    </xf>
    <xf numFmtId="4" fontId="17" fillId="2" borderId="40" xfId="84" applyNumberFormat="1" applyFont="1" applyFill="1" applyBorder="1" applyAlignment="1">
      <alignment horizontal="center"/>
      <protection/>
    </xf>
    <xf numFmtId="0" fontId="17" fillId="33" borderId="0" xfId="85" applyFont="1" applyFill="1" applyBorder="1" applyAlignment="1">
      <alignment horizontal="center" vertical="center" wrapText="1"/>
      <protection/>
    </xf>
    <xf numFmtId="0" fontId="17" fillId="2" borderId="10" xfId="85" applyNumberFormat="1" applyFont="1" applyFill="1" applyBorder="1" applyAlignment="1" quotePrefix="1">
      <alignment horizontal="left" vertical="center" wrapText="1"/>
      <protection/>
    </xf>
    <xf numFmtId="0" fontId="17" fillId="33" borderId="10" xfId="85" applyNumberFormat="1" applyFont="1" applyFill="1" applyBorder="1" applyAlignment="1">
      <alignment horizontal="center" vertical="center" wrapText="1"/>
      <protection/>
    </xf>
    <xf numFmtId="3" fontId="17" fillId="33" borderId="10" xfId="85" applyNumberFormat="1" applyFont="1" applyFill="1" applyBorder="1" applyAlignment="1" quotePrefix="1">
      <alignment horizontal="center" vertical="center" wrapText="1"/>
      <protection/>
    </xf>
    <xf numFmtId="1" fontId="7" fillId="33" borderId="0" xfId="85" applyNumberFormat="1" applyFont="1" applyFill="1" applyBorder="1" applyAlignment="1">
      <alignment horizontal="left"/>
      <protection/>
    </xf>
    <xf numFmtId="1" fontId="17" fillId="33" borderId="0" xfId="85" applyNumberFormat="1" applyFont="1" applyFill="1" applyBorder="1" applyAlignment="1">
      <alignment horizontal="left"/>
      <protection/>
    </xf>
    <xf numFmtId="3" fontId="17" fillId="33" borderId="0" xfId="85" applyNumberFormat="1" applyFont="1" applyFill="1" applyBorder="1" applyAlignment="1" quotePrefix="1">
      <alignment wrapText="1"/>
      <protection/>
    </xf>
    <xf numFmtId="3" fontId="17" fillId="33" borderId="0" xfId="85" applyNumberFormat="1" applyFont="1" applyFill="1" applyBorder="1" applyAlignment="1" quotePrefix="1">
      <alignment horizontal="center" wrapText="1"/>
      <protection/>
    </xf>
    <xf numFmtId="3" fontId="7" fillId="33" borderId="0" xfId="85" applyNumberFormat="1" applyFont="1" applyFill="1" applyBorder="1" applyAlignment="1" quotePrefix="1">
      <alignment horizontal="center" vertical="center" wrapText="1"/>
      <protection/>
    </xf>
    <xf numFmtId="4" fontId="17" fillId="14" borderId="17" xfId="85" applyNumberFormat="1" applyFont="1" applyFill="1" applyBorder="1" applyAlignment="1">
      <alignment horizontal="center"/>
      <protection/>
    </xf>
    <xf numFmtId="4" fontId="104" fillId="38" borderId="10" xfId="85" applyNumberFormat="1" applyFont="1" applyFill="1" applyBorder="1" applyAlignment="1">
      <alignment horizontal="center"/>
      <protection/>
    </xf>
    <xf numFmtId="4" fontId="17" fillId="33" borderId="0" xfId="85" applyNumberFormat="1" applyFont="1" applyFill="1" applyBorder="1" applyAlignment="1">
      <alignment horizontal="center"/>
      <protection/>
    </xf>
    <xf numFmtId="1" fontId="22" fillId="33" borderId="0" xfId="85" applyNumberFormat="1" applyFont="1" applyFill="1" applyBorder="1" applyAlignment="1">
      <alignment horizontal="left"/>
      <protection/>
    </xf>
    <xf numFmtId="3" fontId="17" fillId="33" borderId="0" xfId="85" applyNumberFormat="1" applyFont="1" applyFill="1" applyBorder="1" applyAlignment="1" quotePrefix="1">
      <alignment horizontal="center" vertical="center" wrapText="1"/>
      <protection/>
    </xf>
    <xf numFmtId="4" fontId="99" fillId="33" borderId="0" xfId="85" applyNumberFormat="1" applyFont="1" applyFill="1" applyBorder="1" applyAlignment="1">
      <alignment horizontal="center"/>
      <protection/>
    </xf>
    <xf numFmtId="4" fontId="104" fillId="40" borderId="28" xfId="85" applyNumberFormat="1" applyFont="1" applyFill="1" applyBorder="1" applyAlignment="1">
      <alignment horizontal="center"/>
      <protection/>
    </xf>
    <xf numFmtId="4" fontId="17" fillId="33" borderId="0" xfId="85" applyNumberFormat="1" applyFont="1" applyFill="1" applyBorder="1" applyAlignment="1">
      <alignment horizontal="center"/>
      <protection/>
    </xf>
    <xf numFmtId="3" fontId="17" fillId="33" borderId="0" xfId="85" applyNumberFormat="1" applyFont="1" applyFill="1" applyBorder="1" applyAlignment="1">
      <alignment horizontal="left" vertical="center"/>
      <protection/>
    </xf>
    <xf numFmtId="49" fontId="17" fillId="33" borderId="10" xfId="85" applyNumberFormat="1" applyFont="1" applyFill="1" applyBorder="1" applyAlignment="1">
      <alignment horizontal="left" vertical="center"/>
      <protection/>
    </xf>
    <xf numFmtId="49" fontId="17" fillId="33" borderId="10" xfId="85" applyNumberFormat="1" applyFont="1" applyFill="1" applyBorder="1" applyAlignment="1">
      <alignment vertical="center"/>
      <protection/>
    </xf>
    <xf numFmtId="49" fontId="17" fillId="33" borderId="10" xfId="85" applyNumberFormat="1" applyFont="1" applyFill="1" applyBorder="1" applyAlignment="1">
      <alignment horizontal="center" vertical="center"/>
      <protection/>
    </xf>
    <xf numFmtId="0" fontId="13" fillId="0" borderId="0" xfId="84" applyFont="1" applyAlignment="1">
      <alignment horizontal="left"/>
      <protection/>
    </xf>
    <xf numFmtId="0" fontId="13" fillId="0" borderId="0" xfId="84" applyFont="1" applyAlignment="1">
      <alignment/>
      <protection/>
    </xf>
    <xf numFmtId="0" fontId="57" fillId="0" borderId="0" xfId="0" applyFont="1" applyAlignment="1">
      <alignment horizontal="center"/>
    </xf>
    <xf numFmtId="0" fontId="12" fillId="0" borderId="41" xfId="84" applyFont="1" applyBorder="1" applyAlignment="1">
      <alignment horizontal="left" wrapText="1"/>
      <protection/>
    </xf>
    <xf numFmtId="4" fontId="12" fillId="0" borderId="42" xfId="84" applyNumberFormat="1" applyFont="1" applyBorder="1" applyAlignment="1">
      <alignment/>
      <protection/>
    </xf>
    <xf numFmtId="4" fontId="12" fillId="0" borderId="42" xfId="84" applyNumberFormat="1" applyFont="1" applyBorder="1" applyAlignment="1">
      <alignment horizontal="center"/>
      <protection/>
    </xf>
    <xf numFmtId="0" fontId="12" fillId="0" borderId="11" xfId="84" applyFont="1" applyBorder="1" applyAlignment="1">
      <alignment horizontal="left" wrapText="1"/>
      <protection/>
    </xf>
    <xf numFmtId="4" fontId="12" fillId="0" borderId="43" xfId="84" applyNumberFormat="1" applyFont="1" applyBorder="1" applyAlignment="1">
      <alignment/>
      <protection/>
    </xf>
    <xf numFmtId="0" fontId="12" fillId="0" borderId="14" xfId="84" applyFont="1" applyBorder="1" applyAlignment="1">
      <alignment horizontal="left" wrapText="1"/>
      <protection/>
    </xf>
    <xf numFmtId="4" fontId="12" fillId="0" borderId="43" xfId="84" applyNumberFormat="1" applyFont="1" applyBorder="1" applyAlignment="1">
      <alignment horizontal="center"/>
      <protection/>
    </xf>
    <xf numFmtId="3" fontId="32" fillId="33" borderId="0" xfId="85" applyNumberFormat="1" applyFont="1" applyFill="1" applyBorder="1" applyAlignment="1">
      <alignment horizontal="left"/>
      <protection/>
    </xf>
    <xf numFmtId="0" fontId="32" fillId="33" borderId="0" xfId="85" applyNumberFormat="1" applyFont="1" applyFill="1" applyBorder="1" applyAlignment="1">
      <alignment horizontal="center"/>
      <protection/>
    </xf>
    <xf numFmtId="0" fontId="105" fillId="0" borderId="0" xfId="0" applyFont="1" applyAlignment="1">
      <alignment vertical="center"/>
    </xf>
    <xf numFmtId="3" fontId="19" fillId="33" borderId="0" xfId="85" applyNumberFormat="1" applyFont="1" applyFill="1" applyBorder="1" applyAlignment="1">
      <alignment/>
      <protection/>
    </xf>
    <xf numFmtId="0" fontId="19" fillId="33" borderId="0" xfId="85" applyNumberFormat="1" applyFont="1" applyFill="1" applyBorder="1" applyAlignment="1">
      <alignment horizontal="center"/>
      <protection/>
    </xf>
    <xf numFmtId="49" fontId="20" fillId="33" borderId="0" xfId="85" applyNumberFormat="1" applyFont="1" applyFill="1" applyBorder="1" applyAlignment="1">
      <alignment/>
      <protection/>
    </xf>
    <xf numFmtId="49" fontId="20" fillId="33" borderId="0" xfId="85" applyNumberFormat="1" applyFont="1" applyFill="1" applyBorder="1" applyAlignment="1">
      <alignment horizontal="center"/>
      <protection/>
    </xf>
    <xf numFmtId="49" fontId="20" fillId="33" borderId="16" xfId="85" applyNumberFormat="1" applyFont="1" applyFill="1" applyBorder="1" applyAlignment="1">
      <alignment/>
      <protection/>
    </xf>
    <xf numFmtId="49" fontId="20" fillId="33" borderId="16" xfId="85" applyNumberFormat="1" applyFont="1" applyFill="1" applyBorder="1" applyAlignment="1">
      <alignment horizontal="center"/>
      <protection/>
    </xf>
    <xf numFmtId="3" fontId="19" fillId="33" borderId="15" xfId="85" applyNumberFormat="1" applyFont="1" applyFill="1" applyBorder="1" applyAlignment="1">
      <alignment horizontal="center"/>
      <protection/>
    </xf>
    <xf numFmtId="3" fontId="20" fillId="33" borderId="16" xfId="85" applyNumberFormat="1" applyFont="1" applyFill="1" applyBorder="1" applyAlignment="1">
      <alignment/>
      <protection/>
    </xf>
    <xf numFmtId="0" fontId="20" fillId="33" borderId="16" xfId="85" applyNumberFormat="1" applyFont="1" applyFill="1" applyBorder="1" applyAlignment="1">
      <alignment horizontal="center"/>
      <protection/>
    </xf>
    <xf numFmtId="49" fontId="20" fillId="33" borderId="44" xfId="85" applyNumberFormat="1" applyFont="1" applyFill="1" applyBorder="1" applyAlignment="1">
      <alignment vertical="center"/>
      <protection/>
    </xf>
    <xf numFmtId="49" fontId="20" fillId="33" borderId="45" xfId="85" applyNumberFormat="1" applyFont="1" applyFill="1" applyBorder="1" applyAlignment="1">
      <alignment horizontal="center" vertical="center"/>
      <protection/>
    </xf>
    <xf numFmtId="49" fontId="19" fillId="33" borderId="16" xfId="85" applyNumberFormat="1" applyFont="1" applyFill="1" applyBorder="1" applyAlignment="1">
      <alignment horizontal="center" vertical="center"/>
      <protection/>
    </xf>
    <xf numFmtId="49" fontId="20" fillId="33" borderId="28" xfId="85" applyNumberFormat="1" applyFont="1" applyFill="1" applyBorder="1" applyAlignment="1">
      <alignment horizontal="center" vertical="center"/>
      <protection/>
    </xf>
    <xf numFmtId="49" fontId="19" fillId="33" borderId="45" xfId="85" applyNumberFormat="1" applyFont="1" applyFill="1" applyBorder="1" applyAlignment="1">
      <alignment horizontal="center" vertical="center"/>
      <protection/>
    </xf>
    <xf numFmtId="49" fontId="8" fillId="33" borderId="44" xfId="85" applyNumberFormat="1" applyFont="1" applyFill="1" applyBorder="1" applyAlignment="1">
      <alignment vertical="center"/>
      <protection/>
    </xf>
    <xf numFmtId="0" fontId="97" fillId="0" borderId="0" xfId="0" applyFont="1" applyAlignment="1">
      <alignment/>
    </xf>
    <xf numFmtId="0" fontId="56" fillId="33" borderId="15" xfId="0" applyFont="1" applyFill="1" applyBorder="1" applyAlignment="1">
      <alignment vertical="center"/>
    </xf>
    <xf numFmtId="0" fontId="56" fillId="33" borderId="0" xfId="0" applyFont="1" applyFill="1" applyBorder="1" applyAlignment="1">
      <alignment vertical="center"/>
    </xf>
    <xf numFmtId="3" fontId="20" fillId="33" borderId="16" xfId="85" applyNumberFormat="1" applyFont="1" applyFill="1" applyBorder="1" applyAlignment="1">
      <alignment vertical="center"/>
      <protection/>
    </xf>
    <xf numFmtId="0" fontId="106" fillId="33" borderId="0" xfId="0" applyFont="1" applyFill="1" applyBorder="1" applyAlignment="1">
      <alignment vertical="center"/>
    </xf>
    <xf numFmtId="0" fontId="56" fillId="33" borderId="0" xfId="0" applyFont="1" applyFill="1" applyBorder="1" applyAlignment="1">
      <alignment/>
    </xf>
    <xf numFmtId="0" fontId="97" fillId="33" borderId="0" xfId="0" applyFont="1" applyFill="1" applyBorder="1" applyAlignment="1">
      <alignment/>
    </xf>
    <xf numFmtId="0" fontId="56" fillId="33" borderId="36" xfId="0" applyFont="1" applyFill="1" applyBorder="1" applyAlignment="1">
      <alignment vertical="center"/>
    </xf>
    <xf numFmtId="0" fontId="56" fillId="33" borderId="44" xfId="0" applyFont="1" applyFill="1" applyBorder="1" applyAlignment="1">
      <alignment vertical="center"/>
    </xf>
    <xf numFmtId="3" fontId="19" fillId="33" borderId="16" xfId="85" applyNumberFormat="1" applyFont="1" applyFill="1" applyBorder="1" applyAlignment="1">
      <alignment horizontal="left"/>
      <protection/>
    </xf>
    <xf numFmtId="3" fontId="19" fillId="33" borderId="16" xfId="85" applyNumberFormat="1" applyFont="1" applyFill="1" applyBorder="1" applyAlignment="1">
      <alignment/>
      <protection/>
    </xf>
    <xf numFmtId="0" fontId="19" fillId="33" borderId="16" xfId="85" applyNumberFormat="1" applyFont="1" applyFill="1" applyBorder="1" applyAlignment="1">
      <alignment horizontal="center"/>
      <protection/>
    </xf>
    <xf numFmtId="0" fontId="19" fillId="33" borderId="10" xfId="85" applyNumberFormat="1" applyFont="1" applyFill="1" applyBorder="1" applyAlignment="1">
      <alignment horizontal="center" vertical="center"/>
      <protection/>
    </xf>
    <xf numFmtId="49" fontId="19" fillId="33" borderId="10" xfId="85" applyNumberFormat="1" applyFont="1" applyFill="1" applyBorder="1" applyAlignment="1">
      <alignment horizontal="left" vertical="center"/>
      <protection/>
    </xf>
    <xf numFmtId="49" fontId="19" fillId="33" borderId="10" xfId="85" applyNumberFormat="1" applyFont="1" applyFill="1" applyBorder="1" applyAlignment="1">
      <alignment vertical="center"/>
      <protection/>
    </xf>
    <xf numFmtId="0" fontId="19" fillId="33" borderId="10" xfId="85" applyNumberFormat="1" applyFont="1" applyFill="1" applyBorder="1" applyAlignment="1">
      <alignment horizontal="center"/>
      <protection/>
    </xf>
    <xf numFmtId="0" fontId="13" fillId="2" borderId="36" xfId="85" applyFont="1" applyFill="1" applyBorder="1" applyAlignment="1">
      <alignment/>
      <protection/>
    </xf>
    <xf numFmtId="0" fontId="13" fillId="0" borderId="0" xfId="85" applyFont="1" applyAlignment="1">
      <alignment horizontal="left"/>
      <protection/>
    </xf>
    <xf numFmtId="0" fontId="13" fillId="0" borderId="0" xfId="85" applyFont="1" applyAlignment="1">
      <alignment horizontal="center"/>
      <protection/>
    </xf>
    <xf numFmtId="0" fontId="57" fillId="0" borderId="0" xfId="0" applyFont="1" applyAlignment="1">
      <alignment horizontal="left"/>
    </xf>
    <xf numFmtId="0" fontId="57" fillId="0" borderId="0" xfId="0" applyFont="1" applyAlignment="1">
      <alignment/>
    </xf>
    <xf numFmtId="0" fontId="17" fillId="2" borderId="31" xfId="85" applyNumberFormat="1" applyFont="1" applyFill="1" applyBorder="1" applyAlignment="1" quotePrefix="1">
      <alignment horizontal="left" vertical="center" wrapText="1"/>
      <protection/>
    </xf>
    <xf numFmtId="0" fontId="6" fillId="2" borderId="10" xfId="85" applyNumberFormat="1" applyFont="1" applyFill="1" applyBorder="1" applyAlignment="1" quotePrefix="1">
      <alignment horizontal="left" vertical="center" wrapText="1"/>
      <protection/>
    </xf>
    <xf numFmtId="0" fontId="11" fillId="8" borderId="46" xfId="84" applyFont="1" applyFill="1" applyBorder="1" applyAlignment="1">
      <alignment horizontal="center" vertical="center" wrapText="1"/>
      <protection/>
    </xf>
    <xf numFmtId="4" fontId="17" fillId="33" borderId="28" xfId="85" applyNumberFormat="1" applyFont="1" applyFill="1" applyBorder="1" applyAlignment="1">
      <alignment horizontal="center" vertical="center" wrapText="1"/>
      <protection/>
    </xf>
    <xf numFmtId="0" fontId="17" fillId="33" borderId="28" xfId="85" applyFont="1" applyFill="1" applyBorder="1" applyAlignment="1">
      <alignment horizontal="left" vertical="center"/>
      <protection/>
    </xf>
    <xf numFmtId="0" fontId="17" fillId="33" borderId="28" xfId="85" applyFont="1" applyFill="1" applyBorder="1" applyAlignment="1">
      <alignment vertical="center" wrapText="1"/>
      <protection/>
    </xf>
    <xf numFmtId="0" fontId="56" fillId="33" borderId="0" xfId="0" applyFont="1" applyFill="1" applyBorder="1" applyAlignment="1">
      <alignment horizontal="center" vertical="center"/>
    </xf>
    <xf numFmtId="0" fontId="17" fillId="33" borderId="17" xfId="85" applyFont="1" applyFill="1" applyBorder="1" applyAlignment="1">
      <alignment horizontal="left" vertical="center"/>
      <protection/>
    </xf>
    <xf numFmtId="0" fontId="17" fillId="2" borderId="10" xfId="85" applyFont="1" applyFill="1" applyBorder="1" applyAlignment="1">
      <alignment horizontal="left" vertical="center" wrapText="1"/>
      <protection/>
    </xf>
    <xf numFmtId="0" fontId="17" fillId="2" borderId="30" xfId="85" applyNumberFormat="1" applyFont="1" applyFill="1" applyBorder="1" applyAlignment="1" quotePrefix="1">
      <alignment horizontal="center" vertical="center"/>
      <protection/>
    </xf>
    <xf numFmtId="0" fontId="17" fillId="2" borderId="36" xfId="85" applyNumberFormat="1" applyFont="1" applyFill="1" applyBorder="1" applyAlignment="1" quotePrefix="1">
      <alignment horizontal="center" vertical="center"/>
      <protection/>
    </xf>
    <xf numFmtId="0" fontId="6" fillId="14" borderId="27" xfId="85" applyNumberFormat="1" applyFont="1" applyFill="1" applyBorder="1" applyAlignment="1" quotePrefix="1">
      <alignment horizontal="center" vertical="center" wrapText="1"/>
      <protection/>
    </xf>
    <xf numFmtId="0" fontId="56" fillId="14" borderId="36" xfId="0" applyFont="1" applyFill="1" applyBorder="1" applyAlignment="1">
      <alignment horizontal="center" vertical="center"/>
    </xf>
    <xf numFmtId="0" fontId="11" fillId="2" borderId="34" xfId="84" applyFont="1" applyFill="1" applyBorder="1" applyAlignment="1">
      <alignment horizontal="left" vertical="center" wrapText="1"/>
      <protection/>
    </xf>
    <xf numFmtId="0" fontId="97" fillId="2" borderId="35" xfId="0" applyFont="1" applyFill="1" applyBorder="1" applyAlignment="1">
      <alignment horizontal="left" vertical="center" wrapText="1"/>
    </xf>
    <xf numFmtId="0" fontId="11" fillId="8" borderId="34" xfId="84" applyFont="1" applyFill="1" applyBorder="1" applyAlignment="1">
      <alignment horizontal="left" vertical="center" wrapText="1"/>
      <protection/>
    </xf>
    <xf numFmtId="0" fontId="97" fillId="8" borderId="35" xfId="0" applyFont="1" applyFill="1" applyBorder="1" applyAlignment="1">
      <alignment horizontal="left" vertical="center" wrapText="1"/>
    </xf>
    <xf numFmtId="0" fontId="11" fillId="8" borderId="34" xfId="84" applyFont="1" applyFill="1" applyBorder="1" applyAlignment="1">
      <alignment horizontal="center" vertical="center" wrapText="1"/>
      <protection/>
    </xf>
    <xf numFmtId="0" fontId="97" fillId="8" borderId="35" xfId="0" applyFont="1" applyFill="1" applyBorder="1" applyAlignment="1">
      <alignment horizontal="center" vertical="center" wrapText="1"/>
    </xf>
    <xf numFmtId="0" fontId="17" fillId="2" borderId="10" xfId="85" applyNumberFormat="1" applyFont="1" applyFill="1" applyBorder="1" applyAlignment="1" quotePrefix="1">
      <alignment horizontal="center" vertical="center"/>
      <protection/>
    </xf>
    <xf numFmtId="0" fontId="6" fillId="14" borderId="10" xfId="85" applyNumberFormat="1" applyFont="1" applyFill="1" applyBorder="1" applyAlignment="1" quotePrefix="1">
      <alignment horizontal="center" vertical="center" wrapText="1"/>
      <protection/>
    </xf>
    <xf numFmtId="0" fontId="56" fillId="14" borderId="10" xfId="0" applyFont="1" applyFill="1" applyBorder="1" applyAlignment="1">
      <alignment horizontal="center" vertical="center"/>
    </xf>
    <xf numFmtId="0" fontId="11" fillId="8" borderId="35" xfId="84" applyFont="1" applyFill="1" applyBorder="1" applyAlignment="1">
      <alignment horizontal="center" vertical="center" wrapText="1"/>
      <protection/>
    </xf>
    <xf numFmtId="0" fontId="6" fillId="33" borderId="0" xfId="85" applyNumberFormat="1" applyFont="1" applyFill="1" applyBorder="1" applyAlignment="1" quotePrefix="1">
      <alignment horizontal="left" vertical="center" wrapText="1"/>
      <protection/>
    </xf>
    <xf numFmtId="0" fontId="11" fillId="8" borderId="46" xfId="84" applyFont="1" applyFill="1" applyBorder="1" applyAlignment="1">
      <alignment horizontal="left" vertical="center" wrapText="1"/>
      <protection/>
    </xf>
    <xf numFmtId="0" fontId="11" fillId="8" borderId="34" xfId="84" applyFont="1" applyFill="1" applyBorder="1" applyAlignment="1">
      <alignment vertical="center" wrapText="1"/>
      <protection/>
    </xf>
    <xf numFmtId="0" fontId="11" fillId="8" borderId="46" xfId="84" applyFont="1" applyFill="1" applyBorder="1" applyAlignment="1">
      <alignment vertical="center" wrapText="1"/>
      <protection/>
    </xf>
    <xf numFmtId="0" fontId="11" fillId="8" borderId="46" xfId="84" applyFont="1" applyFill="1" applyBorder="1" applyAlignment="1">
      <alignment horizontal="center" vertical="center" wrapText="1"/>
      <protection/>
    </xf>
    <xf numFmtId="0" fontId="11" fillId="8" borderId="35" xfId="84" applyFont="1" applyFill="1" applyBorder="1" applyAlignment="1">
      <alignment horizontal="left" vertical="center" wrapText="1"/>
      <protection/>
    </xf>
    <xf numFmtId="0" fontId="11" fillId="8" borderId="35" xfId="84" applyFont="1" applyFill="1" applyBorder="1" applyAlignment="1">
      <alignment vertical="center" wrapText="1"/>
      <protection/>
    </xf>
    <xf numFmtId="3" fontId="7" fillId="33" borderId="0" xfId="85" applyNumberFormat="1" applyFont="1" applyFill="1" applyBorder="1" applyAlignment="1" quotePrefix="1">
      <alignment horizontal="left" vertical="center" wrapText="1"/>
      <protection/>
    </xf>
    <xf numFmtId="0" fontId="97" fillId="8" borderId="35" xfId="0" applyFont="1" applyFill="1" applyBorder="1" applyAlignment="1">
      <alignment vertical="center" wrapText="1"/>
    </xf>
    <xf numFmtId="3" fontId="6" fillId="2" borderId="10" xfId="85" applyNumberFormat="1" applyFont="1" applyFill="1" applyBorder="1" applyAlignment="1" quotePrefix="1">
      <alignment horizontal="center" vertical="center"/>
      <protection/>
    </xf>
    <xf numFmtId="3" fontId="6" fillId="14" borderId="30" xfId="85" applyNumberFormat="1" applyFont="1" applyFill="1" applyBorder="1" applyAlignment="1" quotePrefix="1">
      <alignment horizontal="center" vertical="center" wrapText="1"/>
      <protection/>
    </xf>
    <xf numFmtId="3" fontId="6" fillId="14" borderId="30" xfId="85" applyNumberFormat="1" applyFont="1" applyFill="1" applyBorder="1" applyAlignment="1" quotePrefix="1">
      <alignment horizontal="center" wrapText="1"/>
      <protection/>
    </xf>
    <xf numFmtId="0" fontId="97" fillId="14" borderId="36" xfId="0" applyFont="1" applyFill="1" applyBorder="1" applyAlignment="1">
      <alignment horizontal="center"/>
    </xf>
    <xf numFmtId="0" fontId="6" fillId="33" borderId="47" xfId="85" applyNumberFormat="1" applyFont="1" applyFill="1" applyBorder="1" applyAlignment="1" quotePrefix="1">
      <alignment horizontal="left" vertical="center" wrapText="1"/>
      <protection/>
    </xf>
    <xf numFmtId="0" fontId="97" fillId="8" borderId="46" xfId="0" applyFont="1" applyFill="1" applyBorder="1" applyAlignment="1">
      <alignment horizontal="left" vertical="center" wrapText="1"/>
    </xf>
    <xf numFmtId="3" fontId="6" fillId="14" borderId="48" xfId="85" applyNumberFormat="1" applyFont="1" applyFill="1" applyBorder="1" applyAlignment="1" quotePrefix="1">
      <alignment horizontal="center" wrapText="1"/>
      <protection/>
    </xf>
    <xf numFmtId="0" fontId="56" fillId="14" borderId="49" xfId="0" applyFont="1" applyFill="1" applyBorder="1" applyAlignment="1">
      <alignment horizontal="center"/>
    </xf>
    <xf numFmtId="0" fontId="97" fillId="8" borderId="46" xfId="0" applyFont="1" applyFill="1" applyBorder="1" applyAlignment="1">
      <alignment vertical="center" wrapText="1"/>
    </xf>
    <xf numFmtId="4" fontId="6" fillId="14" borderId="30" xfId="85" applyNumberFormat="1" applyFont="1" applyFill="1" applyBorder="1" applyAlignment="1" quotePrefix="1">
      <alignment horizontal="center" wrapText="1"/>
      <protection/>
    </xf>
    <xf numFmtId="0" fontId="56" fillId="14" borderId="36" xfId="0" applyFont="1" applyFill="1" applyBorder="1" applyAlignment="1">
      <alignment horizontal="center"/>
    </xf>
    <xf numFmtId="3" fontId="107" fillId="38" borderId="30" xfId="85" applyNumberFormat="1" applyFont="1" applyFill="1" applyBorder="1" applyAlignment="1" quotePrefix="1">
      <alignment horizontal="center" wrapText="1"/>
      <protection/>
    </xf>
    <xf numFmtId="0" fontId="108" fillId="38" borderId="36" xfId="0" applyFont="1" applyFill="1" applyBorder="1" applyAlignment="1">
      <alignment horizontal="center" wrapText="1"/>
    </xf>
    <xf numFmtId="0" fontId="57" fillId="14" borderId="36" xfId="0" applyFont="1" applyFill="1" applyBorder="1" applyAlignment="1">
      <alignment horizontal="center"/>
    </xf>
    <xf numFmtId="0" fontId="6" fillId="14" borderId="15" xfId="85" applyNumberFormat="1" applyFont="1" applyFill="1" applyBorder="1" applyAlignment="1" quotePrefix="1">
      <alignment horizontal="center" vertical="center" wrapText="1"/>
      <protection/>
    </xf>
    <xf numFmtId="0" fontId="56" fillId="14" borderId="49" xfId="0" applyFont="1" applyFill="1" applyBorder="1" applyAlignment="1">
      <alignment horizontal="center" vertical="center"/>
    </xf>
    <xf numFmtId="3" fontId="7" fillId="33" borderId="0" xfId="85" applyNumberFormat="1" applyFont="1" applyFill="1" applyBorder="1" applyAlignment="1" quotePrefix="1">
      <alignment horizontal="left"/>
      <protection/>
    </xf>
    <xf numFmtId="0" fontId="33" fillId="0" borderId="0" xfId="85" applyFont="1" applyAlignment="1">
      <alignment horizontal="left"/>
      <protection/>
    </xf>
    <xf numFmtId="3" fontId="17" fillId="2" borderId="10" xfId="85" applyNumberFormat="1" applyFont="1" applyFill="1" applyBorder="1" applyAlignment="1" quotePrefix="1">
      <alignment horizontal="center" vertical="center"/>
      <protection/>
    </xf>
    <xf numFmtId="0" fontId="6" fillId="2" borderId="10" xfId="85" applyNumberFormat="1" applyFont="1" applyFill="1" applyBorder="1" applyAlignment="1" quotePrefix="1">
      <alignment horizontal="center" vertical="center"/>
      <protection/>
    </xf>
    <xf numFmtId="0" fontId="11" fillId="14" borderId="34" xfId="84" applyFont="1" applyFill="1" applyBorder="1" applyAlignment="1">
      <alignment vertical="center" wrapText="1"/>
      <protection/>
    </xf>
    <xf numFmtId="0" fontId="11" fillId="14" borderId="35" xfId="84" applyFont="1" applyFill="1" applyBorder="1" applyAlignment="1">
      <alignment vertical="center" wrapText="1"/>
      <protection/>
    </xf>
    <xf numFmtId="0" fontId="17" fillId="2" borderId="10" xfId="85" applyNumberFormat="1" applyFont="1" applyFill="1" applyBorder="1" applyAlignment="1" quotePrefix="1">
      <alignment horizontal="center" vertical="center"/>
      <protection/>
    </xf>
    <xf numFmtId="3" fontId="17" fillId="33" borderId="10" xfId="85" applyNumberFormat="1" applyFont="1" applyFill="1" applyBorder="1" applyAlignment="1">
      <alignment horizontal="left"/>
      <protection/>
    </xf>
    <xf numFmtId="49" fontId="17" fillId="33" borderId="10" xfId="85" applyNumberFormat="1" applyFont="1" applyFill="1" applyBorder="1" applyAlignment="1">
      <alignment horizontal="right" vertical="center"/>
      <protection/>
    </xf>
    <xf numFmtId="0" fontId="11" fillId="14" borderId="34" xfId="84" applyFont="1" applyFill="1" applyBorder="1" applyAlignment="1">
      <alignment horizontal="left" vertical="center" wrapText="1"/>
      <protection/>
    </xf>
    <xf numFmtId="0" fontId="11" fillId="14" borderId="35" xfId="84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11" fillId="14" borderId="34" xfId="84" applyFont="1" applyFill="1" applyBorder="1" applyAlignment="1">
      <alignment horizontal="center" vertical="center" wrapText="1"/>
      <protection/>
    </xf>
    <xf numFmtId="0" fontId="11" fillId="14" borderId="35" xfId="84" applyFont="1" applyFill="1" applyBorder="1" applyAlignment="1">
      <alignment horizontal="center" vertical="center" wrapText="1"/>
      <protection/>
    </xf>
    <xf numFmtId="0" fontId="17" fillId="2" borderId="17" xfId="85" applyNumberFormat="1" applyFont="1" applyFill="1" applyBorder="1" applyAlignment="1" quotePrefix="1">
      <alignment horizontal="center" vertical="center"/>
      <protection/>
    </xf>
    <xf numFmtId="0" fontId="17" fillId="33" borderId="10" xfId="85" applyNumberFormat="1" applyFont="1" applyFill="1" applyBorder="1" applyAlignment="1" quotePrefix="1">
      <alignment horizontal="center" vertical="center" wrapText="1"/>
      <protection/>
    </xf>
    <xf numFmtId="0" fontId="107" fillId="38" borderId="27" xfId="85" applyNumberFormat="1" applyFont="1" applyFill="1" applyBorder="1" applyAlignment="1" quotePrefix="1">
      <alignment horizontal="center" vertical="center" wrapText="1"/>
      <protection/>
    </xf>
    <xf numFmtId="0" fontId="109" fillId="38" borderId="36" xfId="0" applyFont="1" applyFill="1" applyBorder="1" applyAlignment="1">
      <alignment horizontal="center" vertical="center"/>
    </xf>
    <xf numFmtId="3" fontId="17" fillId="2" borderId="10" xfId="85" applyNumberFormat="1" applyFont="1" applyFill="1" applyBorder="1" applyAlignment="1">
      <alignment horizontal="left"/>
      <protection/>
    </xf>
    <xf numFmtId="0" fontId="13" fillId="2" borderId="10" xfId="85" applyFont="1" applyFill="1" applyBorder="1" applyAlignment="1">
      <alignment horizontal="left"/>
      <protection/>
    </xf>
    <xf numFmtId="3" fontId="17" fillId="2" borderId="30" xfId="85" applyNumberFormat="1" applyFont="1" applyFill="1" applyBorder="1" applyAlignment="1">
      <alignment horizontal="left" wrapText="1"/>
      <protection/>
    </xf>
    <xf numFmtId="0" fontId="13" fillId="2" borderId="36" xfId="85" applyFont="1" applyFill="1" applyBorder="1" applyAlignment="1">
      <alignment horizontal="left" wrapText="1"/>
      <protection/>
    </xf>
    <xf numFmtId="3" fontId="17" fillId="33" borderId="30" xfId="85" applyNumberFormat="1" applyFont="1" applyFill="1" applyBorder="1" applyAlignment="1">
      <alignment horizontal="left"/>
      <protection/>
    </xf>
    <xf numFmtId="0" fontId="13" fillId="0" borderId="36" xfId="85" applyFont="1" applyBorder="1" applyAlignment="1">
      <alignment horizontal="left"/>
      <protection/>
    </xf>
    <xf numFmtId="4" fontId="99" fillId="33" borderId="10" xfId="85" applyNumberFormat="1" applyFont="1" applyFill="1" applyBorder="1" applyAlignment="1">
      <alignment horizontal="center"/>
      <protection/>
    </xf>
    <xf numFmtId="4" fontId="110" fillId="33" borderId="10" xfId="85" applyNumberFormat="1" applyFont="1" applyFill="1" applyBorder="1" applyAlignment="1">
      <alignment/>
      <protection/>
    </xf>
    <xf numFmtId="3" fontId="111" fillId="40" borderId="28" xfId="85" applyNumberFormat="1" applyFont="1" applyFill="1" applyBorder="1" applyAlignment="1" quotePrefix="1">
      <alignment horizontal="center"/>
      <protection/>
    </xf>
    <xf numFmtId="3" fontId="6" fillId="2" borderId="10" xfId="85" applyNumberFormat="1" applyFont="1" applyFill="1" applyBorder="1" applyAlignment="1">
      <alignment horizontal="center" vertical="center"/>
      <protection/>
    </xf>
    <xf numFmtId="3" fontId="6" fillId="33" borderId="16" xfId="85" applyNumberFormat="1" applyFont="1" applyFill="1" applyBorder="1" applyAlignment="1" quotePrefix="1">
      <alignment horizontal="left" vertical="center" wrapText="1"/>
      <protection/>
    </xf>
    <xf numFmtId="3" fontId="22" fillId="33" borderId="0" xfId="85" applyNumberFormat="1" applyFont="1" applyFill="1" applyBorder="1" applyAlignment="1">
      <alignment horizontal="center" vertical="center"/>
      <protection/>
    </xf>
    <xf numFmtId="3" fontId="7" fillId="33" borderId="0" xfId="85" applyNumberFormat="1" applyFont="1" applyFill="1" applyBorder="1" applyAlignment="1">
      <alignment horizontal="center"/>
      <protection/>
    </xf>
    <xf numFmtId="3" fontId="6" fillId="33" borderId="30" xfId="85" applyNumberFormat="1" applyFont="1" applyFill="1" applyBorder="1" applyAlignment="1" quotePrefix="1">
      <alignment horizontal="center" vertical="center" wrapText="1"/>
      <protection/>
    </xf>
    <xf numFmtId="0" fontId="56" fillId="33" borderId="36" xfId="0" applyFont="1" applyFill="1" applyBorder="1" applyAlignment="1">
      <alignment horizontal="center" vertical="center"/>
    </xf>
    <xf numFmtId="4" fontId="6" fillId="33" borderId="0" xfId="85" applyNumberFormat="1" applyFont="1" applyFill="1" applyBorder="1" applyAlignment="1" quotePrefix="1">
      <alignment horizontal="left" wrapText="1"/>
      <protection/>
    </xf>
    <xf numFmtId="0" fontId="97" fillId="0" borderId="0" xfId="0" applyFont="1" applyAlignment="1">
      <alignment horizontal="left" wrapText="1"/>
    </xf>
    <xf numFmtId="0" fontId="6" fillId="14" borderId="30" xfId="85" applyNumberFormat="1" applyFont="1" applyFill="1" applyBorder="1" applyAlignment="1" quotePrefix="1">
      <alignment horizontal="center" vertical="center" wrapText="1"/>
      <protection/>
    </xf>
    <xf numFmtId="3" fontId="7" fillId="33" borderId="0" xfId="85" applyNumberFormat="1" applyFont="1" applyFill="1" applyBorder="1" applyAlignment="1" quotePrefix="1">
      <alignment horizontal="center" vertical="center"/>
      <protection/>
    </xf>
    <xf numFmtId="3" fontId="6" fillId="37" borderId="10" xfId="85" applyNumberFormat="1" applyFont="1" applyFill="1" applyBorder="1" applyAlignment="1" quotePrefix="1">
      <alignment horizontal="center" vertical="center"/>
      <protection/>
    </xf>
    <xf numFmtId="3" fontId="7" fillId="33" borderId="0" xfId="85" applyNumberFormat="1" applyFont="1" applyFill="1" applyBorder="1" applyAlignment="1" quotePrefix="1">
      <alignment horizontal="center" wrapText="1"/>
      <protection/>
    </xf>
    <xf numFmtId="4" fontId="6" fillId="33" borderId="47" xfId="85" applyNumberFormat="1" applyFont="1" applyFill="1" applyBorder="1" applyAlignment="1" quotePrefix="1">
      <alignment horizontal="left" wrapText="1"/>
      <protection/>
    </xf>
    <xf numFmtId="0" fontId="97" fillId="0" borderId="47" xfId="0" applyFont="1" applyBorder="1" applyAlignment="1">
      <alignment/>
    </xf>
    <xf numFmtId="3" fontId="18" fillId="33" borderId="0" xfId="85" applyNumberFormat="1" applyFont="1" applyFill="1" applyBorder="1" applyAlignment="1" quotePrefix="1">
      <alignment horizontal="center" vertical="center" wrapText="1"/>
      <protection/>
    </xf>
    <xf numFmtId="3" fontId="18" fillId="33" borderId="0" xfId="85" applyNumberFormat="1" applyFont="1" applyFill="1" applyBorder="1" applyAlignment="1">
      <alignment horizontal="center" vertical="center" wrapText="1"/>
      <protection/>
    </xf>
    <xf numFmtId="0" fontId="18" fillId="33" borderId="50" xfId="85" applyNumberFormat="1" applyFont="1" applyFill="1" applyBorder="1" applyAlignment="1" quotePrefix="1">
      <alignment horizontal="center" vertical="center" wrapText="1"/>
      <protection/>
    </xf>
    <xf numFmtId="3" fontId="22" fillId="33" borderId="0" xfId="85" applyNumberFormat="1" applyFont="1" applyFill="1" applyBorder="1" applyAlignment="1">
      <alignment horizontal="center"/>
      <protection/>
    </xf>
    <xf numFmtId="49" fontId="17" fillId="36" borderId="10" xfId="85" applyNumberFormat="1" applyFont="1" applyFill="1" applyBorder="1" applyAlignment="1" quotePrefix="1">
      <alignment horizontal="left" vertical="center" wrapText="1"/>
      <protection/>
    </xf>
    <xf numFmtId="49" fontId="17" fillId="2" borderId="10" xfId="85" applyNumberFormat="1" applyFont="1" applyFill="1" applyBorder="1" applyAlignment="1" quotePrefix="1">
      <alignment horizontal="left" vertical="center" wrapText="1"/>
      <protection/>
    </xf>
    <xf numFmtId="49" fontId="6" fillId="2" borderId="30" xfId="85" applyNumberFormat="1" applyFont="1" applyFill="1" applyBorder="1" applyAlignment="1" quotePrefix="1">
      <alignment horizontal="left" vertical="center" wrapText="1"/>
      <protection/>
    </xf>
    <xf numFmtId="49" fontId="6" fillId="2" borderId="36" xfId="85" applyNumberFormat="1" applyFont="1" applyFill="1" applyBorder="1" applyAlignment="1" quotePrefix="1">
      <alignment horizontal="left" vertical="center" wrapText="1"/>
      <protection/>
    </xf>
    <xf numFmtId="0" fontId="6" fillId="33" borderId="27" xfId="85" applyNumberFormat="1" applyFont="1" applyFill="1" applyBorder="1" applyAlignment="1" quotePrefix="1">
      <alignment horizontal="center" vertical="center" wrapText="1"/>
      <protection/>
    </xf>
    <xf numFmtId="3" fontId="7" fillId="2" borderId="10" xfId="84" applyNumberFormat="1" applyFont="1" applyFill="1" applyBorder="1" applyAlignment="1" quotePrefix="1">
      <alignment horizontal="center" vertical="center"/>
      <protection/>
    </xf>
    <xf numFmtId="0" fontId="28" fillId="0" borderId="0" xfId="84" applyFont="1" applyAlignment="1">
      <alignment horizontal="center" wrapText="1"/>
      <protection/>
    </xf>
    <xf numFmtId="3" fontId="22" fillId="33" borderId="0" xfId="85" applyNumberFormat="1" applyFont="1" applyFill="1" applyBorder="1" applyAlignment="1" quotePrefix="1">
      <alignment horizontal="center" wrapText="1"/>
      <protection/>
    </xf>
    <xf numFmtId="0" fontId="12" fillId="0" borderId="0" xfId="84" applyFont="1" applyAlignment="1">
      <alignment horizontal="left" wrapText="1" indent="1"/>
      <protection/>
    </xf>
    <xf numFmtId="0" fontId="57" fillId="35" borderId="0" xfId="84" applyFont="1" applyFill="1" applyAlignment="1">
      <alignment horizontal="left" vertical="center" wrapText="1"/>
      <protection/>
    </xf>
    <xf numFmtId="0" fontId="57" fillId="0" borderId="0" xfId="84" applyFont="1" applyFill="1" applyBorder="1" applyAlignment="1" applyProtection="1">
      <alignment horizontal="left" vertical="center" wrapText="1"/>
      <protection/>
    </xf>
    <xf numFmtId="0" fontId="112" fillId="0" borderId="47" xfId="0" applyFont="1" applyBorder="1" applyAlignment="1">
      <alignment horizontal="center" vertical="center"/>
    </xf>
    <xf numFmtId="3" fontId="7" fillId="2" borderId="10" xfId="84" applyNumberFormat="1" applyFont="1" applyFill="1" applyBorder="1" applyAlignment="1">
      <alignment horizontal="center" vertical="center"/>
      <protection/>
    </xf>
    <xf numFmtId="3" fontId="7" fillId="33" borderId="0" xfId="85" applyNumberFormat="1" applyFont="1" applyFill="1" applyBorder="1" applyAlignment="1" quotePrefix="1">
      <alignment horizontal="left" vertical="center"/>
      <protection/>
    </xf>
    <xf numFmtId="0" fontId="33" fillId="0" borderId="0" xfId="85" applyFont="1" applyAlignment="1">
      <alignment vertical="center"/>
      <protection/>
    </xf>
    <xf numFmtId="0" fontId="11" fillId="8" borderId="21" xfId="84" applyFont="1" applyFill="1" applyBorder="1" applyAlignment="1">
      <alignment horizontal="center" vertical="center" wrapText="1"/>
      <protection/>
    </xf>
    <xf numFmtId="0" fontId="97" fillId="8" borderId="21" xfId="0" applyFont="1" applyFill="1" applyBorder="1" applyAlignment="1">
      <alignment horizontal="center" vertical="center" wrapText="1"/>
    </xf>
    <xf numFmtId="3" fontId="7" fillId="39" borderId="10" xfId="85" applyNumberFormat="1" applyFont="1" applyFill="1" applyBorder="1" applyAlignment="1" quotePrefix="1">
      <alignment horizontal="center" vertical="center"/>
      <protection/>
    </xf>
    <xf numFmtId="0" fontId="113" fillId="0" borderId="0" xfId="0" applyFont="1" applyAlignment="1">
      <alignment horizontal="center"/>
    </xf>
    <xf numFmtId="0" fontId="6" fillId="2" borderId="30" xfId="85" applyNumberFormat="1" applyFont="1" applyFill="1" applyBorder="1" applyAlignment="1" quotePrefix="1">
      <alignment horizontal="center" vertical="center"/>
      <protection/>
    </xf>
    <xf numFmtId="0" fontId="6" fillId="2" borderId="36" xfId="85" applyNumberFormat="1" applyFont="1" applyFill="1" applyBorder="1" applyAlignment="1" quotePrefix="1">
      <alignment horizontal="center" vertical="center"/>
      <protection/>
    </xf>
    <xf numFmtId="0" fontId="25" fillId="0" borderId="0" xfId="84" applyFont="1" applyAlignment="1">
      <alignment horizontal="left" wrapText="1"/>
      <protection/>
    </xf>
    <xf numFmtId="0" fontId="97" fillId="0" borderId="0" xfId="0" applyFont="1" applyAlignment="1">
      <alignment horizontal="left"/>
    </xf>
    <xf numFmtId="0" fontId="11" fillId="0" borderId="0" xfId="84" applyFont="1" applyAlignment="1">
      <alignment horizontal="left" wrapText="1"/>
      <protection/>
    </xf>
    <xf numFmtId="3" fontId="6" fillId="33" borderId="30" xfId="85" applyNumberFormat="1" applyFont="1" applyFill="1" applyBorder="1" applyAlignment="1" quotePrefix="1">
      <alignment horizontal="left" vertical="center" wrapText="1"/>
      <protection/>
    </xf>
    <xf numFmtId="0" fontId="105" fillId="33" borderId="36" xfId="0" applyFont="1" applyFill="1" applyBorder="1" applyAlignment="1">
      <alignment horizontal="left" vertical="center" wrapText="1"/>
    </xf>
    <xf numFmtId="0" fontId="11" fillId="0" borderId="0" xfId="84" applyFont="1" applyAlignment="1">
      <alignment horizontal="center"/>
      <protection/>
    </xf>
    <xf numFmtId="0" fontId="97" fillId="0" borderId="0" xfId="0" applyFont="1" applyAlignment="1">
      <alignment horizontal="center"/>
    </xf>
    <xf numFmtId="0" fontId="25" fillId="0" borderId="0" xfId="84" applyFont="1" applyAlignment="1">
      <alignment horizontal="center" wrapText="1"/>
      <protection/>
    </xf>
    <xf numFmtId="0" fontId="25" fillId="0" borderId="0" xfId="84" applyFont="1" applyAlignment="1">
      <alignment horizontal="center"/>
      <protection/>
    </xf>
    <xf numFmtId="0" fontId="11" fillId="0" borderId="0" xfId="84" applyFont="1" applyAlignment="1">
      <alignment horizontal="center" wrapText="1"/>
      <protection/>
    </xf>
    <xf numFmtId="3" fontId="6" fillId="2" borderId="10" xfId="85" applyNumberFormat="1" applyFont="1" applyFill="1" applyBorder="1" applyAlignment="1" quotePrefix="1">
      <alignment horizontal="left" vertical="center"/>
      <protection/>
    </xf>
    <xf numFmtId="3" fontId="27" fillId="0" borderId="0" xfId="84" applyNumberFormat="1" applyFont="1" applyBorder="1" applyAlignment="1">
      <alignment horizontal="center" vertical="center"/>
      <protection/>
    </xf>
    <xf numFmtId="0" fontId="114" fillId="0" borderId="0" xfId="0" applyFont="1" applyAlignment="1">
      <alignment horizontal="center" vertical="center"/>
    </xf>
    <xf numFmtId="3" fontId="27" fillId="33" borderId="0" xfId="85" applyNumberFormat="1" applyFont="1" applyFill="1" applyBorder="1" applyAlignment="1">
      <alignment horizontal="center" vertical="center"/>
      <protection/>
    </xf>
    <xf numFmtId="0" fontId="115" fillId="0" borderId="0" xfId="0" applyFont="1" applyAlignment="1">
      <alignment horizontal="center"/>
    </xf>
    <xf numFmtId="4" fontId="17" fillId="0" borderId="0" xfId="84" applyNumberFormat="1" applyFont="1" applyAlignment="1">
      <alignment horizontal="center"/>
      <protection/>
    </xf>
    <xf numFmtId="3" fontId="22" fillId="0" borderId="0" xfId="84" applyNumberFormat="1" applyFont="1" applyAlignment="1">
      <alignment horizontal="center"/>
      <protection/>
    </xf>
    <xf numFmtId="0" fontId="116" fillId="0" borderId="0" xfId="0" applyFont="1" applyAlignment="1">
      <alignment horizontal="center"/>
    </xf>
    <xf numFmtId="0" fontId="11" fillId="8" borderId="21" xfId="84" applyFont="1" applyFill="1" applyBorder="1" applyAlignment="1">
      <alignment vertical="center" wrapText="1"/>
      <protection/>
    </xf>
    <xf numFmtId="0" fontId="97" fillId="8" borderId="21" xfId="0" applyFont="1" applyFill="1" applyBorder="1" applyAlignment="1">
      <alignment vertical="center" wrapText="1"/>
    </xf>
    <xf numFmtId="0" fontId="11" fillId="8" borderId="51" xfId="84" applyFont="1" applyFill="1" applyBorder="1" applyAlignment="1">
      <alignment horizontal="left" vertical="center" wrapText="1"/>
      <protection/>
    </xf>
    <xf numFmtId="3" fontId="27" fillId="33" borderId="0" xfId="85" applyNumberFormat="1" applyFont="1" applyFill="1" applyBorder="1" applyAlignment="1">
      <alignment horizontal="left"/>
      <protection/>
    </xf>
    <xf numFmtId="3" fontId="6" fillId="36" borderId="28" xfId="85" applyNumberFormat="1" applyFont="1" applyFill="1" applyBorder="1" applyAlignment="1" quotePrefix="1">
      <alignment horizontal="center" vertical="center"/>
      <protection/>
    </xf>
  </cellXfs>
  <cellStyles count="91">
    <cellStyle name="Normal" xfId="0"/>
    <cellStyle name="20% - Isticanje1" xfId="15"/>
    <cellStyle name="20% - Isticanje1 2" xfId="16"/>
    <cellStyle name="20% - Isticanje2" xfId="17"/>
    <cellStyle name="20% - Isticanje2 2" xfId="18"/>
    <cellStyle name="20% - Isticanje3" xfId="19"/>
    <cellStyle name="20% - Isticanje3 2" xfId="20"/>
    <cellStyle name="20% - Isticanje4" xfId="21"/>
    <cellStyle name="20% - Isticanje4 2" xfId="22"/>
    <cellStyle name="20% - Isticanje5" xfId="23"/>
    <cellStyle name="20% - Isticanje5 2" xfId="24"/>
    <cellStyle name="20% - Isticanje6" xfId="25"/>
    <cellStyle name="20% - Isticanje6 2" xfId="26"/>
    <cellStyle name="40% - Isticanje1" xfId="27"/>
    <cellStyle name="40% - Isticanje1 2" xfId="28"/>
    <cellStyle name="40% - Isticanje2" xfId="29"/>
    <cellStyle name="40% - Isticanje2 2" xfId="30"/>
    <cellStyle name="40% - Isticanje3" xfId="31"/>
    <cellStyle name="40% - Isticanje3 2" xfId="32"/>
    <cellStyle name="40% - Isticanje4" xfId="33"/>
    <cellStyle name="40% - Isticanje4 2" xfId="34"/>
    <cellStyle name="40% - Isticanje5" xfId="35"/>
    <cellStyle name="40% - Isticanje5 2" xfId="36"/>
    <cellStyle name="40% - Isticanje6" xfId="37"/>
    <cellStyle name="40% - Isticanje6 2" xfId="38"/>
    <cellStyle name="60% - Isticanje1" xfId="39"/>
    <cellStyle name="60% - Isticanje1 2" xfId="40"/>
    <cellStyle name="60% - Isticanje2" xfId="41"/>
    <cellStyle name="60% - Isticanje2 2" xfId="42"/>
    <cellStyle name="60% - Isticanje3" xfId="43"/>
    <cellStyle name="60% - Isticanje3 2" xfId="44"/>
    <cellStyle name="60% - Isticanje4" xfId="45"/>
    <cellStyle name="60% - Isticanje4 2" xfId="46"/>
    <cellStyle name="60% - Isticanje5" xfId="47"/>
    <cellStyle name="60% - Isticanje5 2" xfId="48"/>
    <cellStyle name="60% - Isticanje6" xfId="49"/>
    <cellStyle name="60% - Isticanje6 2" xfId="50"/>
    <cellStyle name="Bilješka" xfId="51"/>
    <cellStyle name="Bilješka 2" xfId="52"/>
    <cellStyle name="Dobro" xfId="53"/>
    <cellStyle name="Dobro 2" xfId="54"/>
    <cellStyle name="Isticanje1" xfId="55"/>
    <cellStyle name="Isticanje1 2" xfId="56"/>
    <cellStyle name="Isticanje2" xfId="57"/>
    <cellStyle name="Isticanje2 2" xfId="58"/>
    <cellStyle name="Isticanje3" xfId="59"/>
    <cellStyle name="Isticanje3 2" xfId="60"/>
    <cellStyle name="Isticanje4" xfId="61"/>
    <cellStyle name="Isticanje4 2" xfId="62"/>
    <cellStyle name="Isticanje5" xfId="63"/>
    <cellStyle name="Isticanje5 2" xfId="64"/>
    <cellStyle name="Isticanje6" xfId="65"/>
    <cellStyle name="Isticanje6 2" xfId="66"/>
    <cellStyle name="Izlaz" xfId="67"/>
    <cellStyle name="Izlaz 2" xfId="68"/>
    <cellStyle name="Izračun" xfId="69"/>
    <cellStyle name="Izračun 2" xfId="70"/>
    <cellStyle name="Loše" xfId="71"/>
    <cellStyle name="Loše 2" xfId="72"/>
    <cellStyle name="Naslov" xfId="73"/>
    <cellStyle name="Naslov 1" xfId="74"/>
    <cellStyle name="Naslov 2" xfId="75"/>
    <cellStyle name="Naslov 3" xfId="76"/>
    <cellStyle name="Naslov 4" xfId="77"/>
    <cellStyle name="Naslov 5" xfId="78"/>
    <cellStyle name="Neutralno" xfId="79"/>
    <cellStyle name="Neutralno 2" xfId="80"/>
    <cellStyle name="Normalno 2" xfId="81"/>
    <cellStyle name="Normalno 2 2" xfId="82"/>
    <cellStyle name="Normalno 3" xfId="83"/>
    <cellStyle name="Normalno 4" xfId="84"/>
    <cellStyle name="Normalno 5" xfId="85"/>
    <cellStyle name="Obično_List1" xfId="86"/>
    <cellStyle name="Percent" xfId="87"/>
    <cellStyle name="Postotak 2" xfId="88"/>
    <cellStyle name="Povezana ćelija" xfId="89"/>
    <cellStyle name="Povezana ćelija 2" xfId="90"/>
    <cellStyle name="Provjera ćelije" xfId="91"/>
    <cellStyle name="Provjera ćelije 2" xfId="92"/>
    <cellStyle name="Tekst objašnjenja" xfId="93"/>
    <cellStyle name="Tekst objašnjenja 2" xfId="94"/>
    <cellStyle name="Tekst upozorenja" xfId="95"/>
    <cellStyle name="Tekst upozorenja 2" xfId="96"/>
    <cellStyle name="Ukupni zbroj" xfId="97"/>
    <cellStyle name="Ukupni zbroj 2" xfId="98"/>
    <cellStyle name="Unos" xfId="99"/>
    <cellStyle name="Unos 2" xfId="100"/>
    <cellStyle name="Currency" xfId="101"/>
    <cellStyle name="Currency [0]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026"/>
  <sheetViews>
    <sheetView tabSelected="1" workbookViewId="0" topLeftCell="A196">
      <selection activeCell="J64" sqref="J64"/>
    </sheetView>
  </sheetViews>
  <sheetFormatPr defaultColWidth="9.33203125" defaultRowHeight="11.25"/>
  <cols>
    <col min="1" max="1" width="21.16015625" style="481" customWidth="1"/>
    <col min="2" max="2" width="22.33203125" style="482" customWidth="1"/>
    <col min="3" max="3" width="19" style="436" customWidth="1"/>
    <col min="4" max="4" width="20" style="436" customWidth="1"/>
    <col min="5" max="5" width="24" style="436" customWidth="1"/>
    <col min="6" max="6" width="22.5" style="436" customWidth="1"/>
    <col min="7" max="7" width="24.5" style="436" customWidth="1"/>
    <col min="8" max="8" width="25.83203125" style="436" customWidth="1"/>
    <col min="9" max="9" width="16.33203125" style="7" customWidth="1"/>
    <col min="10" max="10" width="10.83203125" style="7" bestFit="1" customWidth="1"/>
    <col min="11" max="11" width="19.83203125" style="7" customWidth="1"/>
    <col min="12" max="13" width="9.33203125" style="7" customWidth="1"/>
    <col min="14" max="14" width="10.66015625" style="7" customWidth="1"/>
    <col min="15" max="15" width="12" style="7" bestFit="1" customWidth="1"/>
    <col min="16" max="16384" width="9.33203125" style="7" customWidth="1"/>
  </cols>
  <sheetData>
    <row r="1" ht="11.25"/>
    <row r="2" spans="1:7" ht="11.25">
      <c r="A2" s="434"/>
      <c r="B2" s="435"/>
      <c r="C2" s="385"/>
      <c r="D2" s="385"/>
      <c r="E2" s="385"/>
      <c r="F2" s="385"/>
      <c r="G2" s="385"/>
    </row>
    <row r="3" spans="1:7" ht="11.25">
      <c r="A3" s="584"/>
      <c r="B3" s="584"/>
      <c r="C3" s="584"/>
      <c r="D3" s="584"/>
      <c r="E3" s="584"/>
      <c r="F3" s="584"/>
      <c r="G3" s="584"/>
    </row>
    <row r="4" spans="1:7" ht="34.5" customHeight="1">
      <c r="A4" s="584"/>
      <c r="B4" s="584"/>
      <c r="C4" s="584"/>
      <c r="D4" s="584"/>
      <c r="E4" s="584"/>
      <c r="F4" s="584"/>
      <c r="G4" s="584"/>
    </row>
    <row r="5" spans="1:7" ht="11.25">
      <c r="A5" s="9"/>
      <c r="B5" s="280"/>
      <c r="C5" s="230"/>
      <c r="D5" s="230"/>
      <c r="E5" s="230"/>
      <c r="F5" s="230"/>
      <c r="G5" s="230"/>
    </row>
    <row r="6" spans="1:7" ht="27" customHeight="1">
      <c r="A6" s="582" t="s">
        <v>245</v>
      </c>
      <c r="B6" s="582"/>
      <c r="C6" s="582"/>
      <c r="D6" s="582"/>
      <c r="E6" s="582"/>
      <c r="F6" s="582"/>
      <c r="G6" s="582"/>
    </row>
    <row r="7" spans="1:7" ht="11.25">
      <c r="A7" s="9"/>
      <c r="B7" s="280"/>
      <c r="C7" s="230"/>
      <c r="D7" s="230"/>
      <c r="E7" s="230"/>
      <c r="F7" s="230"/>
      <c r="G7" s="230"/>
    </row>
    <row r="8" spans="1:7" ht="11.25">
      <c r="A8" s="8"/>
      <c r="B8" s="280"/>
      <c r="C8" s="230"/>
      <c r="D8" s="230"/>
      <c r="E8" s="230"/>
      <c r="F8" s="230"/>
      <c r="G8" s="230"/>
    </row>
    <row r="9" spans="1:7" ht="14.25">
      <c r="A9" s="161"/>
      <c r="B9" s="280"/>
      <c r="C9" s="230"/>
      <c r="D9" s="144" t="s">
        <v>0</v>
      </c>
      <c r="E9" s="230"/>
      <c r="F9" s="230"/>
      <c r="G9" s="230"/>
    </row>
    <row r="10" spans="1:7" ht="11.25">
      <c r="A10" s="9"/>
      <c r="B10" s="280"/>
      <c r="C10" s="230"/>
      <c r="D10" s="230"/>
      <c r="E10" s="230"/>
      <c r="F10" s="230"/>
      <c r="G10" s="230"/>
    </row>
    <row r="11" spans="1:7" ht="11.25">
      <c r="A11" s="9"/>
      <c r="B11" s="280"/>
      <c r="C11" s="230"/>
      <c r="D11" s="230"/>
      <c r="E11" s="230"/>
      <c r="F11" s="230"/>
      <c r="G11" s="230"/>
    </row>
    <row r="12" spans="1:7" ht="11.25">
      <c r="A12" s="585"/>
      <c r="B12" s="585"/>
      <c r="C12" s="585"/>
      <c r="D12" s="585"/>
      <c r="E12" s="585"/>
      <c r="F12" s="585"/>
      <c r="G12" s="585"/>
    </row>
    <row r="13" spans="1:7" ht="12">
      <c r="A13" s="137"/>
      <c r="B13" s="281"/>
      <c r="C13" s="231"/>
      <c r="D13" s="231"/>
      <c r="E13" s="231"/>
      <c r="F13" s="231"/>
      <c r="G13" s="231"/>
    </row>
    <row r="14" spans="1:7" ht="49.5" customHeight="1">
      <c r="A14" s="597"/>
      <c r="B14" s="598"/>
      <c r="C14" s="602" t="s">
        <v>246</v>
      </c>
      <c r="D14" s="603"/>
      <c r="E14" s="603"/>
      <c r="F14" s="603"/>
      <c r="G14" s="230"/>
    </row>
    <row r="15" spans="1:7" ht="12" thickBot="1">
      <c r="A15" s="9"/>
      <c r="B15" s="280"/>
      <c r="C15" s="230"/>
      <c r="D15" s="230"/>
      <c r="E15" s="230"/>
      <c r="F15" s="230"/>
      <c r="G15" s="230"/>
    </row>
    <row r="16" spans="1:7" ht="40.5" customHeight="1" thickBot="1">
      <c r="A16" s="192" t="s">
        <v>1</v>
      </c>
      <c r="B16" s="377" t="s">
        <v>247</v>
      </c>
      <c r="C16" s="375" t="s">
        <v>248</v>
      </c>
      <c r="D16" s="375" t="s">
        <v>249</v>
      </c>
      <c r="E16" s="375" t="s">
        <v>250</v>
      </c>
      <c r="F16" s="375" t="s">
        <v>251</v>
      </c>
      <c r="G16" s="375" t="s">
        <v>262</v>
      </c>
    </row>
    <row r="17" spans="1:7" ht="43.5" customHeight="1">
      <c r="A17" s="10" t="s">
        <v>2</v>
      </c>
      <c r="B17" s="282">
        <v>887288.41</v>
      </c>
      <c r="C17" s="11">
        <v>947968.22</v>
      </c>
      <c r="D17" s="11">
        <v>1121035.29</v>
      </c>
      <c r="E17" s="11">
        <v>1451814.44</v>
      </c>
      <c r="F17" s="11">
        <v>1404932.38</v>
      </c>
      <c r="G17" s="129">
        <v>1406928.59</v>
      </c>
    </row>
    <row r="18" spans="1:7" ht="57.75" customHeight="1">
      <c r="A18" s="10" t="s">
        <v>3</v>
      </c>
      <c r="B18" s="282">
        <f>E18/7.5345</f>
        <v>0</v>
      </c>
      <c r="C18" s="11">
        <v>0</v>
      </c>
      <c r="D18" s="11">
        <v>0</v>
      </c>
      <c r="E18" s="11">
        <v>0</v>
      </c>
      <c r="F18" s="11">
        <v>0</v>
      </c>
      <c r="G18" s="129">
        <v>0</v>
      </c>
    </row>
    <row r="19" spans="1:7" ht="31.5" customHeight="1">
      <c r="A19" s="162" t="s">
        <v>4</v>
      </c>
      <c r="B19" s="283">
        <f aca="true" t="shared" si="0" ref="B19:G19">B17+B18</f>
        <v>887288.41</v>
      </c>
      <c r="C19" s="163">
        <f t="shared" si="0"/>
        <v>947968.22</v>
      </c>
      <c r="D19" s="163">
        <f t="shared" si="0"/>
        <v>1121035.29</v>
      </c>
      <c r="E19" s="163">
        <f t="shared" si="0"/>
        <v>1451814.44</v>
      </c>
      <c r="F19" s="163">
        <f t="shared" si="0"/>
        <v>1404932.38</v>
      </c>
      <c r="G19" s="163">
        <f t="shared" si="0"/>
        <v>1406928.59</v>
      </c>
    </row>
    <row r="20" spans="1:7" ht="36" customHeight="1">
      <c r="A20" s="10" t="s">
        <v>5</v>
      </c>
      <c r="B20" s="282">
        <v>864625.51</v>
      </c>
      <c r="C20" s="11">
        <v>910813.41</v>
      </c>
      <c r="D20" s="11">
        <v>1037871.95</v>
      </c>
      <c r="E20" s="11">
        <v>1436989.63</v>
      </c>
      <c r="F20" s="11">
        <v>1392136.57</v>
      </c>
      <c r="G20" s="129">
        <v>1394132.78</v>
      </c>
    </row>
    <row r="21" spans="1:7" ht="46.5" customHeight="1">
      <c r="A21" s="10" t="s">
        <v>6</v>
      </c>
      <c r="B21" s="282">
        <v>29483.03</v>
      </c>
      <c r="C21" s="11">
        <v>37154.81</v>
      </c>
      <c r="D21" s="11">
        <v>71031.69</v>
      </c>
      <c r="E21" s="11">
        <v>14824.81</v>
      </c>
      <c r="F21" s="11">
        <v>12795.81</v>
      </c>
      <c r="G21" s="129">
        <v>12795.81</v>
      </c>
    </row>
    <row r="22" spans="1:7" ht="27.75" customHeight="1" thickBot="1">
      <c r="A22" s="164" t="s">
        <v>7</v>
      </c>
      <c r="B22" s="283">
        <f aca="true" t="shared" si="1" ref="B22:G22">B20+B21</f>
        <v>894108.54</v>
      </c>
      <c r="C22" s="163">
        <f t="shared" si="1"/>
        <v>947968.22</v>
      </c>
      <c r="D22" s="163">
        <f t="shared" si="1"/>
        <v>1108903.64</v>
      </c>
      <c r="E22" s="163">
        <f t="shared" si="1"/>
        <v>1451814.44</v>
      </c>
      <c r="F22" s="163">
        <f t="shared" si="1"/>
        <v>1404932.3800000001</v>
      </c>
      <c r="G22" s="163">
        <f t="shared" si="1"/>
        <v>1406928.59</v>
      </c>
    </row>
    <row r="23" spans="1:7" ht="40.5" customHeight="1" thickBot="1">
      <c r="A23" s="130" t="s">
        <v>8</v>
      </c>
      <c r="B23" s="284">
        <f aca="true" t="shared" si="2" ref="B23:G23">B19-B22</f>
        <v>-6820.130000000005</v>
      </c>
      <c r="C23" s="131">
        <f t="shared" si="2"/>
        <v>0</v>
      </c>
      <c r="D23" s="131">
        <f t="shared" si="2"/>
        <v>12131.65000000014</v>
      </c>
      <c r="E23" s="131">
        <f t="shared" si="2"/>
        <v>0</v>
      </c>
      <c r="F23" s="131">
        <f t="shared" si="2"/>
        <v>0</v>
      </c>
      <c r="G23" s="131">
        <f t="shared" si="2"/>
        <v>0</v>
      </c>
    </row>
    <row r="24" spans="1:7" ht="48.75" customHeight="1" thickBot="1">
      <c r="A24" s="132" t="s">
        <v>252</v>
      </c>
      <c r="B24" s="285">
        <v>-5311.52</v>
      </c>
      <c r="C24" s="133"/>
      <c r="D24" s="133">
        <v>-12131.65</v>
      </c>
      <c r="E24" s="133"/>
      <c r="F24" s="133"/>
      <c r="G24" s="133"/>
    </row>
    <row r="25" spans="1:7" ht="51.75" customHeight="1">
      <c r="A25" s="193" t="s">
        <v>9</v>
      </c>
      <c r="B25" s="283">
        <f aca="true" t="shared" si="3" ref="B25:G25">B23+B24</f>
        <v>-12131.650000000005</v>
      </c>
      <c r="C25" s="163">
        <f t="shared" si="3"/>
        <v>0</v>
      </c>
      <c r="D25" s="163">
        <f t="shared" si="3"/>
        <v>1.4006218407303095E-10</v>
      </c>
      <c r="E25" s="163">
        <f t="shared" si="3"/>
        <v>0</v>
      </c>
      <c r="F25" s="163">
        <f t="shared" si="3"/>
        <v>0</v>
      </c>
      <c r="G25" s="163">
        <f t="shared" si="3"/>
        <v>0</v>
      </c>
    </row>
    <row r="26" spans="1:7" ht="11.25">
      <c r="A26" s="12"/>
      <c r="B26" s="280"/>
      <c r="C26" s="230"/>
      <c r="D26" s="230"/>
      <c r="E26" s="230"/>
      <c r="F26" s="230"/>
      <c r="G26" s="230"/>
    </row>
    <row r="27" spans="1:7" ht="43.5" customHeight="1">
      <c r="A27" s="597"/>
      <c r="B27" s="598"/>
      <c r="C27" s="605" t="s">
        <v>253</v>
      </c>
      <c r="D27" s="603"/>
      <c r="E27" s="603"/>
      <c r="F27" s="230"/>
      <c r="G27" s="230"/>
    </row>
    <row r="28" spans="1:7" ht="18" customHeight="1" thickBot="1">
      <c r="A28" s="134"/>
      <c r="B28" s="280"/>
      <c r="C28" s="604"/>
      <c r="D28" s="603"/>
      <c r="E28" s="230"/>
      <c r="F28" s="230"/>
      <c r="G28" s="230"/>
    </row>
    <row r="29" spans="1:7" ht="42" customHeight="1" thickBot="1">
      <c r="A29" s="192" t="s">
        <v>1</v>
      </c>
      <c r="B29" s="377" t="s">
        <v>247</v>
      </c>
      <c r="C29" s="375" t="s">
        <v>248</v>
      </c>
      <c r="D29" s="375" t="s">
        <v>249</v>
      </c>
      <c r="E29" s="375" t="s">
        <v>250</v>
      </c>
      <c r="F29" s="375" t="s">
        <v>251</v>
      </c>
      <c r="G29" s="375" t="s">
        <v>262</v>
      </c>
    </row>
    <row r="30" spans="1:7" ht="65.25" customHeight="1">
      <c r="A30" s="10" t="s">
        <v>10</v>
      </c>
      <c r="B30" s="282">
        <v>0</v>
      </c>
      <c r="C30" s="11">
        <v>0</v>
      </c>
      <c r="D30" s="11">
        <v>0</v>
      </c>
      <c r="E30" s="11">
        <v>0</v>
      </c>
      <c r="F30" s="11">
        <v>0</v>
      </c>
      <c r="G30" s="129">
        <v>0</v>
      </c>
    </row>
    <row r="31" spans="1:9" ht="63.75" customHeight="1" thickBot="1">
      <c r="A31" s="10" t="s">
        <v>11</v>
      </c>
      <c r="B31" s="282">
        <v>0</v>
      </c>
      <c r="C31" s="11">
        <v>0</v>
      </c>
      <c r="D31" s="11">
        <v>0</v>
      </c>
      <c r="E31" s="11">
        <v>0</v>
      </c>
      <c r="F31" s="11">
        <v>0</v>
      </c>
      <c r="G31" s="129">
        <v>0</v>
      </c>
      <c r="H31" s="385"/>
      <c r="I31" s="18"/>
    </row>
    <row r="32" spans="1:9" ht="55.5" customHeight="1" thickBot="1">
      <c r="A32" s="13" t="s">
        <v>12</v>
      </c>
      <c r="B32" s="286">
        <v>0</v>
      </c>
      <c r="C32" s="171">
        <v>0</v>
      </c>
      <c r="D32" s="171">
        <v>0</v>
      </c>
      <c r="E32" s="171">
        <v>0</v>
      </c>
      <c r="F32" s="171">
        <v>0</v>
      </c>
      <c r="G32" s="172">
        <v>0</v>
      </c>
      <c r="H32" s="385"/>
      <c r="I32" s="18"/>
    </row>
    <row r="33" spans="1:9" ht="11.25">
      <c r="A33" s="12"/>
      <c r="B33" s="280"/>
      <c r="C33" s="230"/>
      <c r="D33" s="230"/>
      <c r="E33" s="230"/>
      <c r="F33" s="230"/>
      <c r="G33" s="230"/>
      <c r="H33" s="385"/>
      <c r="I33" s="18"/>
    </row>
    <row r="34" spans="1:9" ht="36.75" customHeight="1">
      <c r="A34" s="599"/>
      <c r="B34" s="598"/>
      <c r="C34" s="606" t="s">
        <v>254</v>
      </c>
      <c r="D34" s="603"/>
      <c r="E34" s="603"/>
      <c r="F34" s="230"/>
      <c r="G34" s="230"/>
      <c r="H34" s="385"/>
      <c r="I34" s="18"/>
    </row>
    <row r="35" spans="1:9" ht="12" thickBot="1">
      <c r="A35" s="12"/>
      <c r="B35" s="280"/>
      <c r="C35" s="230"/>
      <c r="D35" s="230"/>
      <c r="E35" s="230"/>
      <c r="F35" s="230"/>
      <c r="G35" s="230"/>
      <c r="H35" s="385"/>
      <c r="I35" s="18"/>
    </row>
    <row r="36" spans="1:9" ht="21.75" thickBot="1">
      <c r="A36" s="192" t="s">
        <v>1</v>
      </c>
      <c r="B36" s="377" t="s">
        <v>247</v>
      </c>
      <c r="C36" s="375" t="s">
        <v>248</v>
      </c>
      <c r="D36" s="375" t="s">
        <v>249</v>
      </c>
      <c r="E36" s="375" t="s">
        <v>250</v>
      </c>
      <c r="F36" s="375" t="s">
        <v>251</v>
      </c>
      <c r="G36" s="375" t="s">
        <v>262</v>
      </c>
      <c r="H36" s="385"/>
      <c r="I36" s="18"/>
    </row>
    <row r="37" spans="1:9" ht="51" customHeight="1">
      <c r="A37" s="10" t="s">
        <v>13</v>
      </c>
      <c r="B37" s="282">
        <v>-12135.65</v>
      </c>
      <c r="C37" s="11">
        <v>0</v>
      </c>
      <c r="D37" s="11">
        <v>12135.65</v>
      </c>
      <c r="E37" s="11">
        <v>0</v>
      </c>
      <c r="F37" s="11">
        <v>0</v>
      </c>
      <c r="G37" s="129">
        <v>0</v>
      </c>
      <c r="H37" s="233"/>
      <c r="I37" s="14"/>
    </row>
    <row r="38" spans="1:9" ht="94.5" customHeight="1" thickBot="1">
      <c r="A38" s="15" t="s">
        <v>14</v>
      </c>
      <c r="B38" s="287">
        <v>0</v>
      </c>
      <c r="C38" s="170">
        <v>0</v>
      </c>
      <c r="D38" s="170">
        <f>B37+D37</f>
        <v>0</v>
      </c>
      <c r="E38" s="170">
        <v>0</v>
      </c>
      <c r="F38" s="171">
        <v>0</v>
      </c>
      <c r="G38" s="172">
        <v>0</v>
      </c>
      <c r="H38" s="385"/>
      <c r="I38" s="19"/>
    </row>
    <row r="39" spans="1:9" ht="11.25">
      <c r="A39" s="12"/>
      <c r="B39" s="280"/>
      <c r="C39" s="606"/>
      <c r="D39" s="603"/>
      <c r="E39" s="603"/>
      <c r="F39" s="230"/>
      <c r="G39" s="230"/>
      <c r="H39" s="385"/>
      <c r="I39" s="18"/>
    </row>
    <row r="40" spans="1:9" ht="11.25">
      <c r="A40" s="12"/>
      <c r="B40" s="280"/>
      <c r="C40" s="232"/>
      <c r="D40" s="374"/>
      <c r="E40" s="374"/>
      <c r="F40" s="230"/>
      <c r="G40" s="230"/>
      <c r="H40" s="385"/>
      <c r="I40" s="18"/>
    </row>
    <row r="41" spans="1:9" ht="11.25">
      <c r="A41" s="12"/>
      <c r="B41" s="280"/>
      <c r="C41" s="606" t="s">
        <v>255</v>
      </c>
      <c r="D41" s="603"/>
      <c r="E41" s="603"/>
      <c r="F41" s="230"/>
      <c r="G41" s="230"/>
      <c r="H41" s="385"/>
      <c r="I41" s="18"/>
    </row>
    <row r="42" spans="1:9" ht="12" thickBot="1">
      <c r="A42" s="12"/>
      <c r="B42" s="280"/>
      <c r="C42" s="230"/>
      <c r="D42" s="230"/>
      <c r="E42" s="230"/>
      <c r="F42" s="230"/>
      <c r="G42" s="230"/>
      <c r="H42" s="385"/>
      <c r="I42" s="18"/>
    </row>
    <row r="43" spans="1:9" ht="37.5" customHeight="1" thickBot="1">
      <c r="A43" s="192" t="s">
        <v>1</v>
      </c>
      <c r="B43" s="377" t="s">
        <v>247</v>
      </c>
      <c r="C43" s="375" t="s">
        <v>248</v>
      </c>
      <c r="D43" s="375" t="s">
        <v>249</v>
      </c>
      <c r="E43" s="375" t="s">
        <v>250</v>
      </c>
      <c r="F43" s="375" t="s">
        <v>251</v>
      </c>
      <c r="G43" s="375" t="s">
        <v>262</v>
      </c>
      <c r="H43" s="385"/>
      <c r="I43" s="18"/>
    </row>
    <row r="44" spans="1:9" ht="78.75" customHeight="1" thickBot="1">
      <c r="A44" s="437" t="s">
        <v>256</v>
      </c>
      <c r="B44" s="438">
        <v>-5311.52</v>
      </c>
      <c r="C44" s="439">
        <v>0</v>
      </c>
      <c r="D44" s="439">
        <v>-12135.65</v>
      </c>
      <c r="E44" s="439">
        <v>0</v>
      </c>
      <c r="F44" s="439">
        <v>0</v>
      </c>
      <c r="G44" s="439">
        <v>0</v>
      </c>
      <c r="H44" s="385"/>
      <c r="I44" s="18"/>
    </row>
    <row r="45" spans="1:9" ht="42" customHeight="1" thickBot="1">
      <c r="A45" s="440" t="s">
        <v>257</v>
      </c>
      <c r="B45" s="441">
        <v>5311.52</v>
      </c>
      <c r="C45" s="439">
        <v>0</v>
      </c>
      <c r="D45" s="439">
        <v>12135.65</v>
      </c>
      <c r="E45" s="439">
        <v>0</v>
      </c>
      <c r="F45" s="439">
        <v>0</v>
      </c>
      <c r="G45" s="439">
        <v>0</v>
      </c>
      <c r="H45" s="385"/>
      <c r="I45" s="18"/>
    </row>
    <row r="46" spans="1:9" ht="24.75" customHeight="1">
      <c r="A46" s="440" t="s">
        <v>259</v>
      </c>
      <c r="B46" s="441">
        <v>-6812.13</v>
      </c>
      <c r="C46" s="439">
        <v>0</v>
      </c>
      <c r="D46" s="439">
        <f>D44+D45</f>
        <v>0</v>
      </c>
      <c r="E46" s="439">
        <v>0</v>
      </c>
      <c r="F46" s="439">
        <v>0</v>
      </c>
      <c r="G46" s="439">
        <v>0</v>
      </c>
      <c r="H46" s="385"/>
      <c r="I46" s="18"/>
    </row>
    <row r="47" spans="1:10" ht="49.5" customHeight="1" thickBot="1">
      <c r="A47" s="442" t="s">
        <v>258</v>
      </c>
      <c r="B47" s="441">
        <v>-12135.65</v>
      </c>
      <c r="C47" s="443">
        <f>C44+C45+C46</f>
        <v>0</v>
      </c>
      <c r="D47" s="443">
        <f>D46</f>
        <v>0</v>
      </c>
      <c r="E47" s="443">
        <v>0</v>
      </c>
      <c r="F47" s="443">
        <v>0</v>
      </c>
      <c r="G47" s="443">
        <v>0</v>
      </c>
      <c r="H47" s="385"/>
      <c r="I47" s="18"/>
      <c r="J47" s="154"/>
    </row>
    <row r="48" spans="1:9" ht="12" customHeight="1">
      <c r="A48" s="586"/>
      <c r="B48" s="586"/>
      <c r="C48" s="586"/>
      <c r="D48" s="586"/>
      <c r="E48" s="586"/>
      <c r="F48" s="586"/>
      <c r="G48" s="586"/>
      <c r="H48" s="385"/>
      <c r="I48" s="18"/>
    </row>
    <row r="49" spans="1:9" ht="10.5" customHeight="1">
      <c r="A49" s="138"/>
      <c r="B49" s="288"/>
      <c r="C49" s="234"/>
      <c r="D49" s="234"/>
      <c r="E49" s="234"/>
      <c r="F49" s="234"/>
      <c r="G49" s="234"/>
      <c r="H49" s="385"/>
      <c r="I49" s="18"/>
    </row>
    <row r="50" spans="1:9" ht="10.5" customHeight="1">
      <c r="A50" s="138"/>
      <c r="B50" s="288"/>
      <c r="C50" s="234"/>
      <c r="D50" s="234"/>
      <c r="E50" s="234"/>
      <c r="F50" s="234"/>
      <c r="G50" s="234"/>
      <c r="H50" s="385"/>
      <c r="I50" s="18"/>
    </row>
    <row r="51" spans="1:9" ht="34.5" customHeight="1">
      <c r="A51" s="582" t="s">
        <v>260</v>
      </c>
      <c r="B51" s="582"/>
      <c r="C51" s="582"/>
      <c r="D51" s="582"/>
      <c r="E51" s="582"/>
      <c r="F51" s="582"/>
      <c r="G51" s="582"/>
      <c r="H51" s="385"/>
      <c r="I51" s="18"/>
    </row>
    <row r="52" spans="1:9" ht="24" customHeight="1">
      <c r="A52" s="138"/>
      <c r="B52" s="288"/>
      <c r="C52" s="234"/>
      <c r="D52" s="234"/>
      <c r="E52" s="234"/>
      <c r="F52" s="234"/>
      <c r="G52" s="234"/>
      <c r="H52" s="385"/>
      <c r="I52" s="18"/>
    </row>
    <row r="53" spans="1:9" ht="24" customHeight="1">
      <c r="A53" s="138"/>
      <c r="B53" s="288"/>
      <c r="C53" s="235"/>
      <c r="D53" s="144" t="s">
        <v>261</v>
      </c>
      <c r="E53" s="236"/>
      <c r="F53" s="234"/>
      <c r="G53" s="234"/>
      <c r="H53" s="385"/>
      <c r="I53" s="18"/>
    </row>
    <row r="54" spans="1:9" ht="24" customHeight="1">
      <c r="A54" s="138"/>
      <c r="B54" s="288"/>
      <c r="C54" s="234"/>
      <c r="D54" s="234"/>
      <c r="E54" s="234"/>
      <c r="F54" s="234"/>
      <c r="G54" s="234"/>
      <c r="H54" s="385"/>
      <c r="I54" s="18"/>
    </row>
    <row r="55" spans="1:17" ht="11.25">
      <c r="A55" s="194"/>
      <c r="B55" s="280"/>
      <c r="C55" s="139"/>
      <c r="D55" s="139"/>
      <c r="E55" s="139"/>
      <c r="F55" s="139"/>
      <c r="G55" s="139"/>
      <c r="H55" s="139"/>
      <c r="I55" s="20"/>
      <c r="J55" s="18"/>
      <c r="K55" s="18"/>
      <c r="L55" s="18"/>
      <c r="M55" s="18"/>
      <c r="N55" s="18"/>
      <c r="O55" s="18"/>
      <c r="P55" s="18"/>
      <c r="Q55" s="18"/>
    </row>
    <row r="56" spans="1:17" ht="15.75">
      <c r="A56" s="195"/>
      <c r="B56" s="140"/>
      <c r="C56" s="608" t="s">
        <v>15</v>
      </c>
      <c r="D56" s="609"/>
      <c r="E56" s="609"/>
      <c r="F56" s="609"/>
      <c r="G56" s="141"/>
      <c r="H56" s="125"/>
      <c r="I56" s="18"/>
      <c r="J56" s="18"/>
      <c r="K56" s="18"/>
      <c r="L56" s="18"/>
      <c r="M56" s="18"/>
      <c r="N56" s="18"/>
      <c r="O56" s="18"/>
      <c r="P56" s="18"/>
      <c r="Q56" s="18"/>
    </row>
    <row r="57" spans="1:17" ht="16.5" thickBot="1">
      <c r="A57" s="21"/>
      <c r="B57" s="289"/>
      <c r="C57" s="125"/>
      <c r="D57" s="125"/>
      <c r="E57" s="125"/>
      <c r="F57" s="125"/>
      <c r="G57" s="125"/>
      <c r="H57" s="125"/>
      <c r="I57" s="18"/>
      <c r="J57" s="18"/>
      <c r="K57" s="18"/>
      <c r="L57" s="18"/>
      <c r="M57" s="18"/>
      <c r="N57" s="18"/>
      <c r="O57" s="18"/>
      <c r="P57" s="18"/>
      <c r="Q57" s="18"/>
    </row>
    <row r="58" spans="1:17" ht="11.25" customHeight="1">
      <c r="A58" s="498" t="s">
        <v>16</v>
      </c>
      <c r="B58" s="508" t="s">
        <v>17</v>
      </c>
      <c r="C58" s="500" t="s">
        <v>247</v>
      </c>
      <c r="D58" s="378"/>
      <c r="E58" s="378"/>
      <c r="F58" s="378"/>
      <c r="G58" s="378"/>
      <c r="H58" s="378"/>
      <c r="I58" s="18"/>
      <c r="J58" s="18"/>
      <c r="K58" s="18"/>
      <c r="L58" s="18"/>
      <c r="M58" s="18"/>
      <c r="N58" s="18"/>
      <c r="O58" s="18"/>
      <c r="P58" s="18"/>
      <c r="Q58" s="18"/>
    </row>
    <row r="59" spans="1:17" ht="33" customHeight="1" thickBot="1">
      <c r="A59" s="617"/>
      <c r="B59" s="512"/>
      <c r="C59" s="505"/>
      <c r="D59" s="379" t="s">
        <v>248</v>
      </c>
      <c r="E59" s="379" t="s">
        <v>249</v>
      </c>
      <c r="F59" s="379" t="s">
        <v>250</v>
      </c>
      <c r="G59" s="379" t="s">
        <v>251</v>
      </c>
      <c r="H59" s="379" t="s">
        <v>262</v>
      </c>
      <c r="I59" s="18"/>
      <c r="J59" s="18"/>
      <c r="K59" s="18"/>
      <c r="L59" s="18"/>
      <c r="M59" s="18"/>
      <c r="N59" s="18"/>
      <c r="O59" s="18"/>
      <c r="P59" s="18"/>
      <c r="Q59" s="18"/>
    </row>
    <row r="60" spans="1:17" ht="34.5" customHeight="1">
      <c r="A60" s="396">
        <v>6</v>
      </c>
      <c r="B60" s="290" t="s">
        <v>303</v>
      </c>
      <c r="C60" s="173">
        <f aca="true" t="shared" si="4" ref="C60:H60">C61+C65+C71+C76+C73</f>
        <v>887288.4099999999</v>
      </c>
      <c r="D60" s="173">
        <f t="shared" si="4"/>
        <v>947968.2200000001</v>
      </c>
      <c r="E60" s="173">
        <f>E61+E65+E71+E76+E73</f>
        <v>1108681.8399999999</v>
      </c>
      <c r="F60" s="173">
        <f t="shared" si="4"/>
        <v>1451814.4400000002</v>
      </c>
      <c r="G60" s="173">
        <f t="shared" si="4"/>
        <v>1404932.38</v>
      </c>
      <c r="H60" s="173">
        <f t="shared" si="4"/>
        <v>1406928.5899999999</v>
      </c>
      <c r="I60" s="22"/>
      <c r="J60" s="22"/>
      <c r="K60" s="22"/>
      <c r="L60" s="22"/>
      <c r="M60" s="22"/>
      <c r="N60" s="22"/>
      <c r="O60" s="22"/>
      <c r="P60" s="22"/>
      <c r="Q60" s="22"/>
    </row>
    <row r="61" spans="1:17" ht="65.25" customHeight="1">
      <c r="A61" s="23">
        <v>67</v>
      </c>
      <c r="B61" s="291" t="s">
        <v>18</v>
      </c>
      <c r="C61" s="174">
        <f aca="true" t="shared" si="5" ref="C61:H61">C62</f>
        <v>101275.15</v>
      </c>
      <c r="D61" s="174">
        <f t="shared" si="5"/>
        <v>130503.47</v>
      </c>
      <c r="E61" s="174">
        <f t="shared" si="5"/>
        <v>158486.11</v>
      </c>
      <c r="F61" s="174">
        <f t="shared" si="5"/>
        <v>184162</v>
      </c>
      <c r="G61" s="174">
        <f t="shared" si="5"/>
        <v>140267.54</v>
      </c>
      <c r="H61" s="174">
        <f t="shared" si="5"/>
        <v>140267.54</v>
      </c>
      <c r="I61" s="18"/>
      <c r="J61" s="18"/>
      <c r="K61" s="18"/>
      <c r="L61" s="18"/>
      <c r="M61" s="18"/>
      <c r="N61" s="18"/>
      <c r="O61" s="18"/>
      <c r="P61" s="18"/>
      <c r="Q61" s="18"/>
    </row>
    <row r="62" spans="1:17" ht="43.5" customHeight="1">
      <c r="A62" s="23">
        <v>671</v>
      </c>
      <c r="B62" s="291" t="s">
        <v>19</v>
      </c>
      <c r="C62" s="174">
        <f aca="true" t="shared" si="6" ref="C62:H62">C63+C64</f>
        <v>101275.15</v>
      </c>
      <c r="D62" s="174">
        <f t="shared" si="6"/>
        <v>130503.47</v>
      </c>
      <c r="E62" s="174">
        <f t="shared" si="6"/>
        <v>158486.11</v>
      </c>
      <c r="F62" s="174">
        <f t="shared" si="6"/>
        <v>184162</v>
      </c>
      <c r="G62" s="174">
        <f t="shared" si="6"/>
        <v>140267.54</v>
      </c>
      <c r="H62" s="174">
        <f t="shared" si="6"/>
        <v>140267.54</v>
      </c>
      <c r="I62" s="18"/>
      <c r="J62" s="18"/>
      <c r="K62" s="18"/>
      <c r="L62" s="18"/>
      <c r="M62" s="18"/>
      <c r="N62" s="18"/>
      <c r="O62" s="18"/>
      <c r="P62" s="18"/>
      <c r="Q62" s="18"/>
    </row>
    <row r="63" spans="1:17" ht="58.5" customHeight="1">
      <c r="A63" s="24">
        <v>6711</v>
      </c>
      <c r="B63" s="292" t="s">
        <v>20</v>
      </c>
      <c r="C63" s="175">
        <v>101275.15</v>
      </c>
      <c r="D63" s="176">
        <v>130503.47</v>
      </c>
      <c r="E63" s="176">
        <v>146541.06</v>
      </c>
      <c r="F63" s="176">
        <v>184162</v>
      </c>
      <c r="G63" s="176">
        <v>140267.54</v>
      </c>
      <c r="H63" s="176">
        <v>140267.54</v>
      </c>
      <c r="I63" s="18"/>
      <c r="J63" s="18"/>
      <c r="K63" s="18"/>
      <c r="L63" s="18"/>
      <c r="M63" s="18"/>
      <c r="N63" s="18"/>
      <c r="O63" s="18"/>
      <c r="P63" s="18"/>
      <c r="Q63" s="18"/>
    </row>
    <row r="64" spans="1:17" ht="65.25" customHeight="1">
      <c r="A64" s="24">
        <v>6712</v>
      </c>
      <c r="B64" s="292" t="s">
        <v>21</v>
      </c>
      <c r="C64" s="175">
        <v>0</v>
      </c>
      <c r="D64" s="176">
        <v>0</v>
      </c>
      <c r="E64" s="176">
        <v>11945.05</v>
      </c>
      <c r="F64" s="176">
        <v>0</v>
      </c>
      <c r="G64" s="176">
        <v>0</v>
      </c>
      <c r="H64" s="176">
        <v>0</v>
      </c>
      <c r="I64" s="25"/>
      <c r="J64" s="26"/>
      <c r="K64" s="18"/>
      <c r="L64" s="18"/>
      <c r="M64" s="18"/>
      <c r="N64" s="18"/>
      <c r="O64" s="18"/>
      <c r="P64" s="18"/>
      <c r="Q64" s="18"/>
    </row>
    <row r="65" spans="1:17" ht="55.5" customHeight="1">
      <c r="A65" s="27">
        <v>66</v>
      </c>
      <c r="B65" s="293" t="s">
        <v>22</v>
      </c>
      <c r="C65" s="177">
        <f aca="true" t="shared" si="7" ref="C65:H65">C66</f>
        <v>773.77</v>
      </c>
      <c r="D65" s="177">
        <f t="shared" si="7"/>
        <v>844.12</v>
      </c>
      <c r="E65" s="177">
        <f>E66+E68</f>
        <v>949.12</v>
      </c>
      <c r="F65" s="177">
        <f t="shared" si="7"/>
        <v>844.12</v>
      </c>
      <c r="G65" s="177">
        <f t="shared" si="7"/>
        <v>844.12</v>
      </c>
      <c r="H65" s="177">
        <f t="shared" si="7"/>
        <v>844.12</v>
      </c>
      <c r="I65" s="18"/>
      <c r="J65" s="18"/>
      <c r="K65" s="18"/>
      <c r="L65" s="18"/>
      <c r="M65" s="18"/>
      <c r="N65" s="18"/>
      <c r="O65" s="18"/>
      <c r="P65" s="18"/>
      <c r="Q65" s="18"/>
    </row>
    <row r="66" spans="1:17" ht="37.5" customHeight="1">
      <c r="A66" s="27">
        <v>661</v>
      </c>
      <c r="B66" s="293" t="s">
        <v>23</v>
      </c>
      <c r="C66" s="178">
        <f aca="true" t="shared" si="8" ref="C66:H66">C67</f>
        <v>773.77</v>
      </c>
      <c r="D66" s="178">
        <f t="shared" si="8"/>
        <v>844.12</v>
      </c>
      <c r="E66" s="178">
        <f t="shared" si="8"/>
        <v>844.12</v>
      </c>
      <c r="F66" s="178">
        <f t="shared" si="8"/>
        <v>844.12</v>
      </c>
      <c r="G66" s="178">
        <f t="shared" si="8"/>
        <v>844.12</v>
      </c>
      <c r="H66" s="178">
        <f t="shared" si="8"/>
        <v>844.12</v>
      </c>
      <c r="I66" s="18"/>
      <c r="J66" s="18"/>
      <c r="K66" s="18"/>
      <c r="L66" s="18"/>
      <c r="M66" s="18"/>
      <c r="N66" s="18"/>
      <c r="O66" s="18"/>
      <c r="P66" s="18"/>
      <c r="Q66" s="18"/>
    </row>
    <row r="67" spans="1:17" ht="37.5" customHeight="1">
      <c r="A67" s="155">
        <v>6651</v>
      </c>
      <c r="B67" s="294" t="s">
        <v>23</v>
      </c>
      <c r="C67" s="179">
        <v>773.77</v>
      </c>
      <c r="D67" s="176">
        <v>844.12</v>
      </c>
      <c r="E67" s="176">
        <v>844.12</v>
      </c>
      <c r="F67" s="176">
        <v>844.12</v>
      </c>
      <c r="G67" s="176">
        <v>844.12</v>
      </c>
      <c r="H67" s="176">
        <v>844.12</v>
      </c>
      <c r="I67" s="18"/>
      <c r="J67" s="18"/>
      <c r="K67" s="18"/>
      <c r="L67" s="18"/>
      <c r="M67" s="18"/>
      <c r="N67" s="18"/>
      <c r="O67" s="18"/>
      <c r="P67" s="18"/>
      <c r="Q67" s="18"/>
    </row>
    <row r="68" spans="1:17" ht="37.5" customHeight="1">
      <c r="A68" s="27">
        <v>663</v>
      </c>
      <c r="B68" s="293" t="s">
        <v>294</v>
      </c>
      <c r="C68" s="178">
        <f aca="true" t="shared" si="9" ref="C68:H68">C69</f>
        <v>0</v>
      </c>
      <c r="D68" s="178">
        <f t="shared" si="9"/>
        <v>0</v>
      </c>
      <c r="E68" s="178">
        <f t="shared" si="9"/>
        <v>105</v>
      </c>
      <c r="F68" s="178">
        <f t="shared" si="9"/>
        <v>0</v>
      </c>
      <c r="G68" s="178">
        <f t="shared" si="9"/>
        <v>0</v>
      </c>
      <c r="H68" s="178">
        <f t="shared" si="9"/>
        <v>0</v>
      </c>
      <c r="I68" s="18"/>
      <c r="J68" s="18"/>
      <c r="K68" s="18"/>
      <c r="L68" s="18"/>
      <c r="M68" s="18"/>
      <c r="N68" s="18"/>
      <c r="O68" s="18"/>
      <c r="P68" s="18"/>
      <c r="Q68" s="18"/>
    </row>
    <row r="69" spans="1:17" ht="37.5" customHeight="1">
      <c r="A69" s="155">
        <v>6631</v>
      </c>
      <c r="B69" s="294" t="s">
        <v>295</v>
      </c>
      <c r="C69" s="179">
        <v>0</v>
      </c>
      <c r="D69" s="176">
        <v>0</v>
      </c>
      <c r="E69" s="176">
        <v>105</v>
      </c>
      <c r="F69" s="176">
        <v>0</v>
      </c>
      <c r="G69" s="176">
        <v>0</v>
      </c>
      <c r="H69" s="176">
        <v>0</v>
      </c>
      <c r="I69" s="18"/>
      <c r="J69" s="18"/>
      <c r="K69" s="18"/>
      <c r="L69" s="18"/>
      <c r="M69" s="18"/>
      <c r="N69" s="18"/>
      <c r="O69" s="18"/>
      <c r="P69" s="18"/>
      <c r="Q69" s="18"/>
    </row>
    <row r="70" spans="1:17" ht="57" customHeight="1">
      <c r="A70" s="27">
        <v>65</v>
      </c>
      <c r="B70" s="293" t="s">
        <v>362</v>
      </c>
      <c r="C70" s="178">
        <f aca="true" t="shared" si="10" ref="C70:H70">C71</f>
        <v>204.39</v>
      </c>
      <c r="D70" s="178">
        <f t="shared" si="10"/>
        <v>400</v>
      </c>
      <c r="E70" s="178">
        <f t="shared" si="10"/>
        <v>400</v>
      </c>
      <c r="F70" s="178">
        <f t="shared" si="10"/>
        <v>400</v>
      </c>
      <c r="G70" s="178">
        <f t="shared" si="10"/>
        <v>400</v>
      </c>
      <c r="H70" s="178">
        <f t="shared" si="10"/>
        <v>400</v>
      </c>
      <c r="I70" s="18"/>
      <c r="J70" s="18"/>
      <c r="K70" s="18"/>
      <c r="L70" s="18"/>
      <c r="M70" s="18"/>
      <c r="N70" s="18"/>
      <c r="O70" s="18"/>
      <c r="P70" s="18"/>
      <c r="Q70" s="18"/>
    </row>
    <row r="71" spans="1:17" ht="44.25" customHeight="1">
      <c r="A71" s="23">
        <v>652</v>
      </c>
      <c r="B71" s="291" t="s">
        <v>24</v>
      </c>
      <c r="C71" s="174">
        <f aca="true" t="shared" si="11" ref="C71:H71">C72</f>
        <v>204.39</v>
      </c>
      <c r="D71" s="174">
        <f t="shared" si="11"/>
        <v>400</v>
      </c>
      <c r="E71" s="174">
        <f t="shared" si="11"/>
        <v>400</v>
      </c>
      <c r="F71" s="174">
        <f t="shared" si="11"/>
        <v>400</v>
      </c>
      <c r="G71" s="174">
        <f t="shared" si="11"/>
        <v>400</v>
      </c>
      <c r="H71" s="174">
        <f t="shared" si="11"/>
        <v>400</v>
      </c>
      <c r="I71" s="28"/>
      <c r="J71" s="28"/>
      <c r="K71" s="28"/>
      <c r="L71" s="28"/>
      <c r="M71" s="29"/>
      <c r="N71" s="30"/>
      <c r="O71" s="30"/>
      <c r="P71" s="31"/>
      <c r="Q71" s="31"/>
    </row>
    <row r="72" spans="1:17" ht="50.25" customHeight="1">
      <c r="A72" s="24">
        <v>6526</v>
      </c>
      <c r="B72" s="292" t="s">
        <v>25</v>
      </c>
      <c r="C72" s="175">
        <v>204.39</v>
      </c>
      <c r="D72" s="176">
        <v>400</v>
      </c>
      <c r="E72" s="176">
        <v>400</v>
      </c>
      <c r="F72" s="176">
        <v>400</v>
      </c>
      <c r="G72" s="176">
        <v>400</v>
      </c>
      <c r="H72" s="176">
        <v>400</v>
      </c>
      <c r="I72" s="32"/>
      <c r="J72" s="32"/>
      <c r="K72" s="32"/>
      <c r="L72" s="32"/>
      <c r="M72" s="33"/>
      <c r="N72" s="33"/>
      <c r="O72" s="32"/>
      <c r="P72" s="34"/>
      <c r="Q72" s="34"/>
    </row>
    <row r="73" spans="1:17" ht="21" customHeight="1">
      <c r="A73" s="23">
        <v>64</v>
      </c>
      <c r="B73" s="291" t="s">
        <v>26</v>
      </c>
      <c r="C73" s="180">
        <f aca="true" t="shared" si="12" ref="C73:H74">C74</f>
        <v>0.02</v>
      </c>
      <c r="D73" s="180">
        <f t="shared" si="12"/>
        <v>6.64</v>
      </c>
      <c r="E73" s="180">
        <f t="shared" si="12"/>
        <v>6.64</v>
      </c>
      <c r="F73" s="180">
        <f t="shared" si="12"/>
        <v>6.64</v>
      </c>
      <c r="G73" s="180">
        <f t="shared" si="12"/>
        <v>6.64</v>
      </c>
      <c r="H73" s="180">
        <f t="shared" si="12"/>
        <v>6.64</v>
      </c>
      <c r="I73" s="32"/>
      <c r="J73" s="32"/>
      <c r="K73" s="32"/>
      <c r="L73" s="32"/>
      <c r="M73" s="33"/>
      <c r="N73" s="33"/>
      <c r="O73" s="32"/>
      <c r="P73" s="34"/>
      <c r="Q73" s="34"/>
    </row>
    <row r="74" spans="1:17" ht="39.75" customHeight="1">
      <c r="A74" s="27">
        <v>641</v>
      </c>
      <c r="B74" s="293" t="s">
        <v>209</v>
      </c>
      <c r="C74" s="178">
        <f>C75</f>
        <v>0.02</v>
      </c>
      <c r="D74" s="178">
        <f t="shared" si="12"/>
        <v>6.64</v>
      </c>
      <c r="E74" s="178">
        <f t="shared" si="12"/>
        <v>6.64</v>
      </c>
      <c r="F74" s="178">
        <f t="shared" si="12"/>
        <v>6.64</v>
      </c>
      <c r="G74" s="178">
        <f t="shared" si="12"/>
        <v>6.64</v>
      </c>
      <c r="H74" s="178">
        <f t="shared" si="12"/>
        <v>6.64</v>
      </c>
      <c r="I74" s="32"/>
      <c r="J74" s="32"/>
      <c r="K74" s="32"/>
      <c r="L74" s="32"/>
      <c r="M74" s="33"/>
      <c r="N74" s="33"/>
      <c r="O74" s="32"/>
      <c r="P74" s="34"/>
      <c r="Q74" s="34"/>
    </row>
    <row r="75" spans="1:17" ht="39.75" customHeight="1">
      <c r="A75" s="155">
        <v>6413</v>
      </c>
      <c r="B75" s="294" t="s">
        <v>296</v>
      </c>
      <c r="C75" s="179">
        <v>0.02</v>
      </c>
      <c r="D75" s="176">
        <v>6.64</v>
      </c>
      <c r="E75" s="176">
        <v>6.64</v>
      </c>
      <c r="F75" s="176">
        <v>6.64</v>
      </c>
      <c r="G75" s="176">
        <v>6.64</v>
      </c>
      <c r="H75" s="176">
        <v>6.64</v>
      </c>
      <c r="I75" s="32"/>
      <c r="J75" s="32"/>
      <c r="K75" s="32"/>
      <c r="L75" s="32"/>
      <c r="M75" s="33"/>
      <c r="N75" s="33"/>
      <c r="O75" s="32"/>
      <c r="P75" s="34"/>
      <c r="Q75" s="34"/>
    </row>
    <row r="76" spans="1:17" ht="60" customHeight="1">
      <c r="A76" s="23">
        <v>63</v>
      </c>
      <c r="B76" s="291" t="s">
        <v>27</v>
      </c>
      <c r="C76" s="174">
        <f aca="true" t="shared" si="13" ref="C76:H76">C77+C80</f>
        <v>785035.08</v>
      </c>
      <c r="D76" s="174">
        <f t="shared" si="13"/>
        <v>816213.9900000001</v>
      </c>
      <c r="E76" s="174">
        <f t="shared" si="13"/>
        <v>948839.97</v>
      </c>
      <c r="F76" s="174">
        <f t="shared" si="13"/>
        <v>1266401.6800000002</v>
      </c>
      <c r="G76" s="174">
        <f t="shared" si="13"/>
        <v>1263414.08</v>
      </c>
      <c r="H76" s="174">
        <f t="shared" si="13"/>
        <v>1265410.29</v>
      </c>
      <c r="I76" s="18"/>
      <c r="J76" s="18"/>
      <c r="K76" s="18"/>
      <c r="L76" s="18"/>
      <c r="M76" s="18"/>
      <c r="N76" s="18"/>
      <c r="O76" s="18"/>
      <c r="P76" s="18"/>
      <c r="Q76" s="18"/>
    </row>
    <row r="77" spans="1:17" ht="71.25" customHeight="1">
      <c r="A77" s="27">
        <v>636</v>
      </c>
      <c r="B77" s="293" t="s">
        <v>28</v>
      </c>
      <c r="C77" s="178">
        <f aca="true" t="shared" si="14" ref="C77:H77">C78+C79</f>
        <v>756875.35</v>
      </c>
      <c r="D77" s="178">
        <f t="shared" si="14"/>
        <v>769473.8500000001</v>
      </c>
      <c r="E77" s="178">
        <f t="shared" si="14"/>
        <v>899606.26</v>
      </c>
      <c r="F77" s="178">
        <f t="shared" si="14"/>
        <v>1257537.35</v>
      </c>
      <c r="G77" s="178">
        <f>G78+G79</f>
        <v>1263414.08</v>
      </c>
      <c r="H77" s="178">
        <f t="shared" si="14"/>
        <v>1265410.29</v>
      </c>
      <c r="I77" s="18"/>
      <c r="J77" s="18"/>
      <c r="K77" s="18"/>
      <c r="L77" s="18"/>
      <c r="M77" s="18"/>
      <c r="N77" s="18"/>
      <c r="O77" s="18"/>
      <c r="P77" s="18"/>
      <c r="Q77" s="18"/>
    </row>
    <row r="78" spans="1:17" ht="49.5" customHeight="1">
      <c r="A78" s="155">
        <v>6361</v>
      </c>
      <c r="B78" s="294" t="s">
        <v>297</v>
      </c>
      <c r="C78" s="179">
        <v>745233.95</v>
      </c>
      <c r="D78" s="176">
        <v>757528.8</v>
      </c>
      <c r="E78" s="176">
        <v>867752.79</v>
      </c>
      <c r="F78" s="176">
        <v>1245592.3</v>
      </c>
      <c r="G78" s="176">
        <v>1251469.03</v>
      </c>
      <c r="H78" s="176">
        <v>1253465.24</v>
      </c>
      <c r="I78" s="18"/>
      <c r="J78" s="18"/>
      <c r="K78" s="18"/>
      <c r="L78" s="18"/>
      <c r="M78" s="18"/>
      <c r="N78" s="18"/>
      <c r="O78" s="18"/>
      <c r="P78" s="18"/>
      <c r="Q78" s="18"/>
    </row>
    <row r="79" spans="1:17" ht="56.25" customHeight="1">
      <c r="A79" s="155">
        <v>6362</v>
      </c>
      <c r="B79" s="294" t="s">
        <v>335</v>
      </c>
      <c r="C79" s="179">
        <v>11641.4</v>
      </c>
      <c r="D79" s="176">
        <v>11945.05</v>
      </c>
      <c r="E79" s="176">
        <v>31853.47</v>
      </c>
      <c r="F79" s="176">
        <v>11945.05</v>
      </c>
      <c r="G79" s="176">
        <v>11945.05</v>
      </c>
      <c r="H79" s="176">
        <v>11945.05</v>
      </c>
      <c r="I79" s="18"/>
      <c r="J79" s="18"/>
      <c r="K79" s="18"/>
      <c r="L79" s="18"/>
      <c r="M79" s="18"/>
      <c r="N79" s="18"/>
      <c r="O79" s="18"/>
      <c r="P79" s="18"/>
      <c r="Q79" s="18"/>
    </row>
    <row r="80" spans="1:17" ht="63.75" customHeight="1">
      <c r="A80" s="27">
        <v>639</v>
      </c>
      <c r="B80" s="293" t="s">
        <v>213</v>
      </c>
      <c r="C80" s="178">
        <f aca="true" t="shared" si="15" ref="C80:H80">C81+C84+C82+C83</f>
        <v>28159.73</v>
      </c>
      <c r="D80" s="178">
        <f t="shared" si="15"/>
        <v>46740.14</v>
      </c>
      <c r="E80" s="178">
        <f t="shared" si="15"/>
        <v>49233.71</v>
      </c>
      <c r="F80" s="178">
        <f t="shared" si="15"/>
        <v>8864.33</v>
      </c>
      <c r="G80" s="178">
        <f t="shared" si="15"/>
        <v>0</v>
      </c>
      <c r="H80" s="178">
        <f t="shared" si="15"/>
        <v>0</v>
      </c>
      <c r="I80" s="18"/>
      <c r="J80" s="18"/>
      <c r="K80" s="18"/>
      <c r="L80" s="18"/>
      <c r="M80" s="18"/>
      <c r="N80" s="18"/>
      <c r="O80" s="18"/>
      <c r="P80" s="18"/>
      <c r="Q80" s="18"/>
    </row>
    <row r="81" spans="1:17" ht="63.75" customHeight="1">
      <c r="A81" s="155">
        <v>6391</v>
      </c>
      <c r="B81" s="294" t="s">
        <v>299</v>
      </c>
      <c r="C81" s="179">
        <v>1590.18</v>
      </c>
      <c r="D81" s="176">
        <v>813.92</v>
      </c>
      <c r="E81" s="176">
        <v>1187.96</v>
      </c>
      <c r="F81" s="176">
        <v>813.35</v>
      </c>
      <c r="G81" s="176">
        <v>0</v>
      </c>
      <c r="H81" s="181">
        <v>0</v>
      </c>
      <c r="I81" s="18"/>
      <c r="J81" s="18"/>
      <c r="K81" s="18"/>
      <c r="L81" s="18"/>
      <c r="M81" s="18"/>
      <c r="N81" s="18"/>
      <c r="O81" s="18"/>
      <c r="P81" s="18"/>
      <c r="Q81" s="18"/>
    </row>
    <row r="82" spans="1:17" ht="63.75" customHeight="1">
      <c r="A82" s="155">
        <v>6392</v>
      </c>
      <c r="B82" s="294" t="s">
        <v>333</v>
      </c>
      <c r="C82" s="179">
        <v>2633.78</v>
      </c>
      <c r="D82" s="176">
        <v>6198</v>
      </c>
      <c r="E82" s="176">
        <v>6198</v>
      </c>
      <c r="F82" s="176">
        <v>516</v>
      </c>
      <c r="G82" s="176">
        <v>0</v>
      </c>
      <c r="H82" s="181">
        <v>0</v>
      </c>
      <c r="I82" s="18"/>
      <c r="J82" s="18"/>
      <c r="K82" s="18"/>
      <c r="L82" s="18"/>
      <c r="M82" s="18"/>
      <c r="N82" s="18"/>
      <c r="O82" s="18"/>
      <c r="P82" s="18"/>
      <c r="Q82" s="18"/>
    </row>
    <row r="83" spans="1:17" ht="63.75" customHeight="1">
      <c r="A83" s="155">
        <v>6393</v>
      </c>
      <c r="B83" s="294" t="s">
        <v>334</v>
      </c>
      <c r="C83" s="179">
        <v>9011</v>
      </c>
      <c r="D83" s="176">
        <v>4612.22</v>
      </c>
      <c r="E83" s="176">
        <v>6731.75</v>
      </c>
      <c r="F83" s="176">
        <v>4608.98</v>
      </c>
      <c r="G83" s="176">
        <v>0</v>
      </c>
      <c r="H83" s="181">
        <v>0</v>
      </c>
      <c r="I83" s="18"/>
      <c r="J83" s="18"/>
      <c r="K83" s="18"/>
      <c r="L83" s="18"/>
      <c r="M83" s="18"/>
      <c r="N83" s="18"/>
      <c r="O83" s="18"/>
      <c r="P83" s="18"/>
      <c r="Q83" s="18"/>
    </row>
    <row r="84" spans="1:17" ht="63.75" customHeight="1">
      <c r="A84" s="155">
        <v>6394</v>
      </c>
      <c r="B84" s="294" t="s">
        <v>298</v>
      </c>
      <c r="C84" s="179">
        <v>14924.77</v>
      </c>
      <c r="D84" s="176">
        <v>35116</v>
      </c>
      <c r="E84" s="176">
        <v>35116</v>
      </c>
      <c r="F84" s="176">
        <v>2926</v>
      </c>
      <c r="G84" s="176">
        <v>0</v>
      </c>
      <c r="H84" s="181">
        <v>0</v>
      </c>
      <c r="I84" s="18"/>
      <c r="J84" s="18"/>
      <c r="K84" s="18"/>
      <c r="L84" s="18"/>
      <c r="M84" s="18"/>
      <c r="N84" s="18"/>
      <c r="O84" s="18"/>
      <c r="P84" s="18"/>
      <c r="Q84" s="18"/>
    </row>
    <row r="85" spans="1:17" s="17" customFormat="1" ht="20.25" customHeight="1">
      <c r="A85" s="581" t="s">
        <v>206</v>
      </c>
      <c r="B85" s="581"/>
      <c r="C85" s="182">
        <f aca="true" t="shared" si="16" ref="C85:H85">C60</f>
        <v>887288.4099999999</v>
      </c>
      <c r="D85" s="182">
        <f t="shared" si="16"/>
        <v>947968.2200000001</v>
      </c>
      <c r="E85" s="182">
        <f t="shared" si="16"/>
        <v>1108681.8399999999</v>
      </c>
      <c r="F85" s="182">
        <f t="shared" si="16"/>
        <v>1451814.4400000002</v>
      </c>
      <c r="G85" s="182">
        <f t="shared" si="16"/>
        <v>1404932.38</v>
      </c>
      <c r="H85" s="182">
        <f t="shared" si="16"/>
        <v>1406928.5899999999</v>
      </c>
      <c r="I85" s="117"/>
      <c r="J85" s="117"/>
      <c r="K85" s="117"/>
      <c r="L85" s="117"/>
      <c r="M85" s="117"/>
      <c r="N85" s="117"/>
      <c r="O85" s="117"/>
      <c r="P85" s="117"/>
      <c r="Q85" s="117"/>
    </row>
    <row r="86" spans="1:17" ht="11.25">
      <c r="A86" s="196"/>
      <c r="B86" s="295"/>
      <c r="C86" s="35"/>
      <c r="D86" s="237"/>
      <c r="E86" s="35"/>
      <c r="F86" s="35"/>
      <c r="G86" s="238"/>
      <c r="H86" s="238"/>
      <c r="I86" s="18"/>
      <c r="J86" s="18"/>
      <c r="K86" s="18"/>
      <c r="L86" s="18"/>
      <c r="M86" s="18"/>
      <c r="N86" s="18"/>
      <c r="O86" s="18"/>
      <c r="P86" s="18"/>
      <c r="Q86" s="18"/>
    </row>
    <row r="87" spans="1:17" ht="11.25">
      <c r="A87" s="196"/>
      <c r="B87" s="295"/>
      <c r="C87" s="35"/>
      <c r="D87" s="237"/>
      <c r="E87" s="35"/>
      <c r="F87" s="35"/>
      <c r="G87" s="238"/>
      <c r="H87" s="238"/>
      <c r="I87" s="18"/>
      <c r="J87" s="18"/>
      <c r="K87" s="18"/>
      <c r="L87" s="18"/>
      <c r="M87" s="18"/>
      <c r="N87" s="18"/>
      <c r="O87" s="18"/>
      <c r="P87" s="18"/>
      <c r="Q87" s="18"/>
    </row>
    <row r="88" spans="1:17" ht="11.25">
      <c r="A88" s="196"/>
      <c r="B88" s="295"/>
      <c r="C88" s="35"/>
      <c r="D88" s="237"/>
      <c r="E88" s="35"/>
      <c r="F88" s="35"/>
      <c r="G88" s="238"/>
      <c r="H88" s="238"/>
      <c r="I88" s="18"/>
      <c r="J88" s="18"/>
      <c r="K88" s="18"/>
      <c r="L88" s="18"/>
      <c r="M88" s="18"/>
      <c r="N88" s="18"/>
      <c r="O88" s="18"/>
      <c r="P88" s="18"/>
      <c r="Q88" s="18"/>
    </row>
    <row r="89" spans="1:17" ht="11.25">
      <c r="A89" s="196"/>
      <c r="B89" s="295"/>
      <c r="C89" s="35"/>
      <c r="D89" s="237"/>
      <c r="E89" s="35"/>
      <c r="F89" s="35"/>
      <c r="G89" s="238"/>
      <c r="H89" s="238"/>
      <c r="I89" s="18"/>
      <c r="J89" s="18"/>
      <c r="K89" s="18"/>
      <c r="L89" s="18"/>
      <c r="M89" s="18"/>
      <c r="N89" s="18"/>
      <c r="O89" s="18"/>
      <c r="P89" s="18"/>
      <c r="Q89" s="18"/>
    </row>
    <row r="90" spans="1:17" s="116" customFormat="1" ht="34.5" customHeight="1" thickBot="1">
      <c r="A90" s="135"/>
      <c r="B90" s="140"/>
      <c r="C90" s="141"/>
      <c r="D90" s="587" t="s">
        <v>29</v>
      </c>
      <c r="E90" s="587"/>
      <c r="F90" s="587"/>
      <c r="G90" s="126"/>
      <c r="H90" s="126"/>
      <c r="I90" s="118"/>
      <c r="J90" s="118"/>
      <c r="K90" s="118"/>
      <c r="L90" s="118"/>
      <c r="M90" s="118"/>
      <c r="N90" s="118"/>
      <c r="O90" s="118"/>
      <c r="P90" s="118"/>
      <c r="Q90" s="118"/>
    </row>
    <row r="91" spans="1:17" ht="11.25" customHeight="1">
      <c r="A91" s="498" t="s">
        <v>30</v>
      </c>
      <c r="B91" s="508" t="s">
        <v>17</v>
      </c>
      <c r="C91" s="500" t="s">
        <v>247</v>
      </c>
      <c r="D91" s="365"/>
      <c r="E91" s="365"/>
      <c r="F91" s="365"/>
      <c r="G91" s="365"/>
      <c r="H91" s="365"/>
      <c r="I91" s="36"/>
      <c r="J91" s="36"/>
      <c r="K91" s="36"/>
      <c r="L91" s="36"/>
      <c r="M91" s="36"/>
      <c r="N91" s="36"/>
      <c r="O91" s="36"/>
      <c r="P91" s="36"/>
      <c r="Q91" s="36"/>
    </row>
    <row r="92" spans="1:17" ht="41.25" customHeight="1" thickBot="1">
      <c r="A92" s="520"/>
      <c r="B92" s="514"/>
      <c r="C92" s="501"/>
      <c r="D92" s="367" t="s">
        <v>248</v>
      </c>
      <c r="E92" s="367" t="s">
        <v>249</v>
      </c>
      <c r="F92" s="367" t="s">
        <v>250</v>
      </c>
      <c r="G92" s="367" t="s">
        <v>251</v>
      </c>
      <c r="H92" s="367" t="s">
        <v>262</v>
      </c>
      <c r="I92" s="36"/>
      <c r="J92" s="36"/>
      <c r="K92" s="36"/>
      <c r="L92" s="36"/>
      <c r="M92" s="36"/>
      <c r="N92" s="36"/>
      <c r="O92" s="36"/>
      <c r="P92" s="36"/>
      <c r="Q92" s="36"/>
    </row>
    <row r="93" spans="1:17" ht="25.5" customHeight="1">
      <c r="A93" s="165">
        <v>3</v>
      </c>
      <c r="B93" s="290" t="s">
        <v>304</v>
      </c>
      <c r="C93" s="239">
        <f aca="true" t="shared" si="17" ref="C93:H93">C94+C104+C134+C138+C141</f>
        <v>864625.5099999999</v>
      </c>
      <c r="D93" s="239">
        <f t="shared" si="17"/>
        <v>910813.41</v>
      </c>
      <c r="E93" s="239">
        <f t="shared" si="17"/>
        <v>1037871.9500000001</v>
      </c>
      <c r="F93" s="239">
        <f t="shared" si="17"/>
        <v>1436989.63</v>
      </c>
      <c r="G93" s="239">
        <f t="shared" si="17"/>
        <v>1392136.57</v>
      </c>
      <c r="H93" s="239">
        <f t="shared" si="17"/>
        <v>1394132.78</v>
      </c>
      <c r="I93" s="36"/>
      <c r="J93" s="36"/>
      <c r="K93" s="36"/>
      <c r="L93" s="36"/>
      <c r="M93" s="36"/>
      <c r="N93" s="36"/>
      <c r="O93" s="36"/>
      <c r="P93" s="36"/>
      <c r="Q93" s="36"/>
    </row>
    <row r="94" spans="1:17" ht="27" customHeight="1">
      <c r="A94" s="37">
        <v>31</v>
      </c>
      <c r="B94" s="296" t="s">
        <v>31</v>
      </c>
      <c r="C94" s="177">
        <f>C95+C99+C101</f>
        <v>724192.6299999999</v>
      </c>
      <c r="D94" s="177">
        <f>D95+D99+D101</f>
        <v>745153.9800000001</v>
      </c>
      <c r="E94" s="177">
        <f>E95+E99+E101</f>
        <v>794917.1400000001</v>
      </c>
      <c r="F94" s="177">
        <f>F95+F99+F101</f>
        <v>1134227</v>
      </c>
      <c r="G94" s="177">
        <f>G95+G99+G101</f>
        <v>1128666.0100000002</v>
      </c>
      <c r="H94" s="177">
        <f>H95+H99+H101</f>
        <v>1130662.22</v>
      </c>
      <c r="I94" s="38"/>
      <c r="J94" s="38"/>
      <c r="K94" s="38"/>
      <c r="L94" s="38"/>
      <c r="M94" s="38"/>
      <c r="N94" s="38"/>
      <c r="O94" s="38"/>
      <c r="P94" s="38"/>
      <c r="Q94" s="38"/>
    </row>
    <row r="95" spans="1:10" ht="18.75" customHeight="1">
      <c r="A95" s="37">
        <v>311</v>
      </c>
      <c r="B95" s="296" t="s">
        <v>32</v>
      </c>
      <c r="C95" s="177">
        <f aca="true" t="shared" si="18" ref="C95:H95">C96+C97+C98</f>
        <v>597385.0299999999</v>
      </c>
      <c r="D95" s="177">
        <f t="shared" si="18"/>
        <v>613590.81</v>
      </c>
      <c r="E95" s="177">
        <f t="shared" si="18"/>
        <v>653417.7600000001</v>
      </c>
      <c r="F95" s="177">
        <f t="shared" si="18"/>
        <v>930769.04</v>
      </c>
      <c r="G95" s="177">
        <f t="shared" si="18"/>
        <v>926108.4400000001</v>
      </c>
      <c r="H95" s="177">
        <f t="shared" si="18"/>
        <v>930392.47</v>
      </c>
      <c r="I95" s="39"/>
      <c r="J95" s="38"/>
    </row>
    <row r="96" spans="1:10" ht="28.5" customHeight="1">
      <c r="A96" s="40">
        <v>3111</v>
      </c>
      <c r="B96" s="292" t="s">
        <v>33</v>
      </c>
      <c r="C96" s="176">
        <f aca="true" t="shared" si="19" ref="C96:H96">C364+C511+C858+C727+C709+C643+C660+C676++C747+C765+C786+C803+C825</f>
        <v>591144.5099999999</v>
      </c>
      <c r="D96" s="176">
        <f t="shared" si="19"/>
        <v>607350.29</v>
      </c>
      <c r="E96" s="176">
        <f t="shared" si="19"/>
        <v>647177.2400000001</v>
      </c>
      <c r="F96" s="176">
        <f t="shared" si="19"/>
        <v>924557.61</v>
      </c>
      <c r="G96" s="176">
        <f t="shared" si="19"/>
        <v>919897.01</v>
      </c>
      <c r="H96" s="176">
        <f t="shared" si="19"/>
        <v>924181.0399999999</v>
      </c>
      <c r="I96" s="41"/>
      <c r="J96" s="36"/>
    </row>
    <row r="97" spans="1:10" ht="19.5" customHeight="1">
      <c r="A97" s="40">
        <v>3112</v>
      </c>
      <c r="B97" s="292" t="s">
        <v>34</v>
      </c>
      <c r="C97" s="176">
        <v>0</v>
      </c>
      <c r="D97" s="176">
        <v>0</v>
      </c>
      <c r="E97" s="176">
        <v>0</v>
      </c>
      <c r="F97" s="176">
        <v>0</v>
      </c>
      <c r="G97" s="176">
        <v>0</v>
      </c>
      <c r="H97" s="176">
        <v>0</v>
      </c>
      <c r="I97" s="36"/>
      <c r="J97" s="36"/>
    </row>
    <row r="98" spans="1:10" ht="27" customHeight="1">
      <c r="A98" s="40">
        <v>3114</v>
      </c>
      <c r="B98" s="292" t="s">
        <v>35</v>
      </c>
      <c r="C98" s="176">
        <f aca="true" t="shared" si="20" ref="C98:H98">C365</f>
        <v>6240.52</v>
      </c>
      <c r="D98" s="176">
        <f t="shared" si="20"/>
        <v>6240.52</v>
      </c>
      <c r="E98" s="176">
        <f t="shared" si="20"/>
        <v>6240.52</v>
      </c>
      <c r="F98" s="176">
        <f t="shared" si="20"/>
        <v>6211.43</v>
      </c>
      <c r="G98" s="176">
        <f t="shared" si="20"/>
        <v>6211.43</v>
      </c>
      <c r="H98" s="176">
        <f t="shared" si="20"/>
        <v>6211.43</v>
      </c>
      <c r="I98" s="36"/>
      <c r="J98" s="36"/>
    </row>
    <row r="99" spans="1:10" ht="34.5" customHeight="1">
      <c r="A99" s="37">
        <v>312</v>
      </c>
      <c r="B99" s="296" t="s">
        <v>36</v>
      </c>
      <c r="C99" s="177">
        <f aca="true" t="shared" si="21" ref="C99:H99">C100</f>
        <v>32335.589999999997</v>
      </c>
      <c r="D99" s="177">
        <f t="shared" si="21"/>
        <v>29989.500000000004</v>
      </c>
      <c r="E99" s="177">
        <f t="shared" si="21"/>
        <v>33353.71</v>
      </c>
      <c r="F99" s="177">
        <f t="shared" si="21"/>
        <v>49853.729999999996</v>
      </c>
      <c r="G99" s="177">
        <f t="shared" si="21"/>
        <v>49749.67</v>
      </c>
      <c r="H99" s="177">
        <f t="shared" si="21"/>
        <v>46754.99</v>
      </c>
      <c r="I99" s="150"/>
      <c r="J99" s="39"/>
    </row>
    <row r="100" spans="1:10" ht="27" customHeight="1">
      <c r="A100" s="40" t="s">
        <v>37</v>
      </c>
      <c r="B100" s="297" t="s">
        <v>36</v>
      </c>
      <c r="C100" s="176">
        <f aca="true" t="shared" si="22" ref="C100:H100">C367+C662+C678+C711+C729+C944+C749+C767+C788+C805</f>
        <v>32335.589999999997</v>
      </c>
      <c r="D100" s="176">
        <f t="shared" si="22"/>
        <v>29989.500000000004</v>
      </c>
      <c r="E100" s="176">
        <f t="shared" si="22"/>
        <v>33353.71</v>
      </c>
      <c r="F100" s="176">
        <f t="shared" si="22"/>
        <v>49853.729999999996</v>
      </c>
      <c r="G100" s="176">
        <f t="shared" si="22"/>
        <v>49749.67</v>
      </c>
      <c r="H100" s="176">
        <f t="shared" si="22"/>
        <v>46754.99</v>
      </c>
      <c r="I100" s="41"/>
      <c r="J100" s="36"/>
    </row>
    <row r="101" spans="1:10" ht="19.5" customHeight="1">
      <c r="A101" s="37">
        <v>313</v>
      </c>
      <c r="B101" s="296" t="s">
        <v>38</v>
      </c>
      <c r="C101" s="177">
        <f aca="true" t="shared" si="23" ref="C101:H101">C102+C103</f>
        <v>94472.01</v>
      </c>
      <c r="D101" s="177">
        <f t="shared" si="23"/>
        <v>101573.67000000001</v>
      </c>
      <c r="E101" s="177">
        <f t="shared" si="23"/>
        <v>108145.67000000001</v>
      </c>
      <c r="F101" s="177">
        <f t="shared" si="23"/>
        <v>153604.23</v>
      </c>
      <c r="G101" s="177">
        <f t="shared" si="23"/>
        <v>152807.90000000002</v>
      </c>
      <c r="H101" s="177">
        <f t="shared" si="23"/>
        <v>153514.76</v>
      </c>
      <c r="I101" s="159"/>
      <c r="J101" s="38"/>
    </row>
    <row r="102" spans="1:10" ht="51.75" customHeight="1">
      <c r="A102" s="40">
        <v>3132</v>
      </c>
      <c r="B102" s="297" t="s">
        <v>39</v>
      </c>
      <c r="C102" s="176">
        <f aca="true" t="shared" si="24" ref="C102:H102">C369+C513+C645+C664+C680+C713+C731+C860+C790+C807+C827+C751+C769</f>
        <v>94450.65</v>
      </c>
      <c r="D102" s="176">
        <f t="shared" si="24"/>
        <v>101573.67000000001</v>
      </c>
      <c r="E102" s="176">
        <f t="shared" si="24"/>
        <v>108145.67000000001</v>
      </c>
      <c r="F102" s="176">
        <f t="shared" si="24"/>
        <v>153604.23</v>
      </c>
      <c r="G102" s="176">
        <f t="shared" si="24"/>
        <v>152807.90000000002</v>
      </c>
      <c r="H102" s="176">
        <f t="shared" si="24"/>
        <v>153514.76</v>
      </c>
      <c r="I102" s="41"/>
      <c r="J102" s="41"/>
    </row>
    <row r="103" spans="1:10" ht="50.25" customHeight="1">
      <c r="A103" s="40">
        <v>3133</v>
      </c>
      <c r="B103" s="297" t="s">
        <v>40</v>
      </c>
      <c r="C103" s="176">
        <f aca="true" t="shared" si="25" ref="C103:H103">C514</f>
        <v>21.36</v>
      </c>
      <c r="D103" s="176">
        <f t="shared" si="25"/>
        <v>0</v>
      </c>
      <c r="E103" s="176">
        <f t="shared" si="25"/>
        <v>0</v>
      </c>
      <c r="F103" s="176">
        <f t="shared" si="25"/>
        <v>0</v>
      </c>
      <c r="G103" s="176">
        <f t="shared" si="25"/>
        <v>0</v>
      </c>
      <c r="H103" s="176">
        <f t="shared" si="25"/>
        <v>0</v>
      </c>
      <c r="I103" s="36"/>
      <c r="J103" s="36"/>
    </row>
    <row r="104" spans="1:10" ht="24.75" customHeight="1">
      <c r="A104" s="37">
        <v>32</v>
      </c>
      <c r="B104" s="296" t="s">
        <v>41</v>
      </c>
      <c r="C104" s="177">
        <f aca="true" t="shared" si="26" ref="C104:H104">C105+C110+C117+C126+C128</f>
        <v>139277.88999999998</v>
      </c>
      <c r="D104" s="177">
        <f t="shared" si="26"/>
        <v>163843.97999999998</v>
      </c>
      <c r="E104" s="177">
        <f t="shared" si="26"/>
        <v>240508.62</v>
      </c>
      <c r="F104" s="177">
        <f t="shared" si="26"/>
        <v>302497.18</v>
      </c>
      <c r="G104" s="177">
        <f t="shared" si="26"/>
        <v>263205.11</v>
      </c>
      <c r="H104" s="177">
        <f t="shared" si="26"/>
        <v>263205.11</v>
      </c>
      <c r="I104" s="39"/>
      <c r="J104" s="38"/>
    </row>
    <row r="105" spans="1:10" ht="31.5" customHeight="1">
      <c r="A105" s="37">
        <v>321</v>
      </c>
      <c r="B105" s="296" t="s">
        <v>42</v>
      </c>
      <c r="C105" s="177">
        <f aca="true" t="shared" si="27" ref="C105:H105">C106+C107+C108+C109</f>
        <v>32377.579999999998</v>
      </c>
      <c r="D105" s="177">
        <f t="shared" si="27"/>
        <v>34825.57</v>
      </c>
      <c r="E105" s="177">
        <f t="shared" si="27"/>
        <v>36086.740000000005</v>
      </c>
      <c r="F105" s="177">
        <f t="shared" si="27"/>
        <v>37088.3</v>
      </c>
      <c r="G105" s="177">
        <f t="shared" si="27"/>
        <v>36203</v>
      </c>
      <c r="H105" s="177">
        <f t="shared" si="27"/>
        <v>36203</v>
      </c>
      <c r="I105" s="39"/>
      <c r="J105" s="39"/>
    </row>
    <row r="106" spans="1:10" ht="22.5" customHeight="1">
      <c r="A106" s="40" t="s">
        <v>43</v>
      </c>
      <c r="B106" s="297" t="s">
        <v>44</v>
      </c>
      <c r="C106" s="176">
        <f aca="true" t="shared" si="28" ref="C106:H106">C276+C305+C342+C863+C830</f>
        <v>2871.3199999999997</v>
      </c>
      <c r="D106" s="176">
        <f t="shared" si="28"/>
        <v>3361</v>
      </c>
      <c r="E106" s="176">
        <f t="shared" si="28"/>
        <v>4561</v>
      </c>
      <c r="F106" s="176">
        <f t="shared" si="28"/>
        <v>4026</v>
      </c>
      <c r="G106" s="176">
        <f t="shared" si="28"/>
        <v>4000</v>
      </c>
      <c r="H106" s="176">
        <f t="shared" si="28"/>
        <v>4000</v>
      </c>
      <c r="I106" s="149"/>
      <c r="J106" s="41"/>
    </row>
    <row r="107" spans="1:10" ht="51" customHeight="1">
      <c r="A107" s="40" t="s">
        <v>45</v>
      </c>
      <c r="B107" s="297" t="s">
        <v>46</v>
      </c>
      <c r="C107" s="176">
        <f aca="true" t="shared" si="29" ref="C107:H107">C373+C667+C683+C716+C734+C754+C772+C793+C810+C947</f>
        <v>29238.03</v>
      </c>
      <c r="D107" s="176">
        <f t="shared" si="29"/>
        <v>31196.5</v>
      </c>
      <c r="E107" s="176">
        <f t="shared" si="29"/>
        <v>31125.74</v>
      </c>
      <c r="F107" s="176">
        <f t="shared" si="29"/>
        <v>32712.3</v>
      </c>
      <c r="G107" s="176">
        <f t="shared" si="29"/>
        <v>31853</v>
      </c>
      <c r="H107" s="176">
        <f t="shared" si="29"/>
        <v>31853</v>
      </c>
      <c r="I107" s="148"/>
      <c r="J107" s="36"/>
    </row>
    <row r="108" spans="1:10" ht="40.5" customHeight="1">
      <c r="A108" s="40">
        <v>3213</v>
      </c>
      <c r="B108" s="297" t="s">
        <v>47</v>
      </c>
      <c r="C108" s="176">
        <f aca="true" t="shared" si="30" ref="C108:H108">C306</f>
        <v>146</v>
      </c>
      <c r="D108" s="176">
        <f t="shared" si="30"/>
        <v>150</v>
      </c>
      <c r="E108" s="176">
        <f t="shared" si="30"/>
        <v>150</v>
      </c>
      <c r="F108" s="176">
        <f t="shared" si="30"/>
        <v>150</v>
      </c>
      <c r="G108" s="176">
        <f t="shared" si="30"/>
        <v>150</v>
      </c>
      <c r="H108" s="176">
        <f t="shared" si="30"/>
        <v>150</v>
      </c>
      <c r="I108" s="36"/>
      <c r="J108" s="36"/>
    </row>
    <row r="109" spans="1:10" ht="43.5" customHeight="1">
      <c r="A109" s="40">
        <v>3214</v>
      </c>
      <c r="B109" s="297" t="s">
        <v>48</v>
      </c>
      <c r="C109" s="176">
        <f aca="true" t="shared" si="31" ref="C109:H109">C277+C307</f>
        <v>122.22999999999999</v>
      </c>
      <c r="D109" s="176">
        <f t="shared" si="31"/>
        <v>118.07</v>
      </c>
      <c r="E109" s="176">
        <f t="shared" si="31"/>
        <v>250</v>
      </c>
      <c r="F109" s="176">
        <f t="shared" si="31"/>
        <v>200</v>
      </c>
      <c r="G109" s="176">
        <f t="shared" si="31"/>
        <v>200</v>
      </c>
      <c r="H109" s="176">
        <f t="shared" si="31"/>
        <v>200</v>
      </c>
      <c r="I109" s="149"/>
      <c r="J109" s="149"/>
    </row>
    <row r="110" spans="1:10" ht="30" customHeight="1">
      <c r="A110" s="37">
        <v>322</v>
      </c>
      <c r="B110" s="296" t="s">
        <v>49</v>
      </c>
      <c r="C110" s="177">
        <f aca="true" t="shared" si="32" ref="C110:H110">C111+C112+C113+C114+C115+C116</f>
        <v>38201.35</v>
      </c>
      <c r="D110" s="177">
        <f t="shared" si="32"/>
        <v>39816.84</v>
      </c>
      <c r="E110" s="177">
        <f t="shared" si="32"/>
        <v>109399.7</v>
      </c>
      <c r="F110" s="177">
        <f t="shared" si="32"/>
        <v>157115.86</v>
      </c>
      <c r="G110" s="177">
        <f t="shared" si="32"/>
        <v>137115.86</v>
      </c>
      <c r="H110" s="177">
        <f t="shared" si="32"/>
        <v>137115.86</v>
      </c>
      <c r="I110" s="39"/>
      <c r="J110" s="39"/>
    </row>
    <row r="111" spans="1:10" ht="41.25" customHeight="1">
      <c r="A111" s="40" t="s">
        <v>50</v>
      </c>
      <c r="B111" s="297" t="s">
        <v>51</v>
      </c>
      <c r="C111" s="176">
        <f aca="true" t="shared" si="33" ref="C111:H111">C279+C309+C391+C584+C598+C612+C626+C355</f>
        <v>4969.389999999999</v>
      </c>
      <c r="D111" s="176">
        <f t="shared" si="33"/>
        <v>4816.84</v>
      </c>
      <c r="E111" s="176">
        <f t="shared" si="33"/>
        <v>6833.32</v>
      </c>
      <c r="F111" s="176">
        <f t="shared" si="33"/>
        <v>6095.86</v>
      </c>
      <c r="G111" s="176">
        <f t="shared" si="33"/>
        <v>6095.86</v>
      </c>
      <c r="H111" s="176">
        <f t="shared" si="33"/>
        <v>6095.86</v>
      </c>
      <c r="I111" s="41"/>
      <c r="J111" s="149"/>
    </row>
    <row r="112" spans="1:10" ht="19.5" customHeight="1">
      <c r="A112" s="40">
        <v>3222</v>
      </c>
      <c r="B112" s="297" t="s">
        <v>52</v>
      </c>
      <c r="C112" s="176">
        <f aca="true" t="shared" si="34" ref="C112:H112">C572+C908+C894</f>
        <v>89.59</v>
      </c>
      <c r="D112" s="176">
        <f t="shared" si="34"/>
        <v>0</v>
      </c>
      <c r="E112" s="176">
        <f t="shared" si="34"/>
        <v>59166.38</v>
      </c>
      <c r="F112" s="176">
        <f t="shared" si="34"/>
        <v>108320</v>
      </c>
      <c r="G112" s="176">
        <f t="shared" si="34"/>
        <v>88320</v>
      </c>
      <c r="H112" s="176">
        <f t="shared" si="34"/>
        <v>88320</v>
      </c>
      <c r="I112" s="41"/>
      <c r="J112" s="36"/>
    </row>
    <row r="113" spans="1:10" ht="19.5" customHeight="1">
      <c r="A113" s="40" t="s">
        <v>53</v>
      </c>
      <c r="B113" s="297" t="s">
        <v>54</v>
      </c>
      <c r="C113" s="176">
        <f aca="true" t="shared" si="35" ref="C113:H113">C280+C310</f>
        <v>29136.27</v>
      </c>
      <c r="D113" s="176">
        <f t="shared" si="35"/>
        <v>31000</v>
      </c>
      <c r="E113" s="176">
        <f t="shared" si="35"/>
        <v>33000</v>
      </c>
      <c r="F113" s="176">
        <f t="shared" si="35"/>
        <v>33000</v>
      </c>
      <c r="G113" s="176">
        <f t="shared" si="35"/>
        <v>33000</v>
      </c>
      <c r="H113" s="176">
        <f t="shared" si="35"/>
        <v>33000</v>
      </c>
      <c r="I113" s="41"/>
      <c r="J113" s="36"/>
    </row>
    <row r="114" spans="1:10" ht="51" customHeight="1">
      <c r="A114" s="40" t="s">
        <v>55</v>
      </c>
      <c r="B114" s="297" t="s">
        <v>56</v>
      </c>
      <c r="C114" s="176">
        <f aca="true" t="shared" si="36" ref="C114:H114">C281+C311+C447+C491</f>
        <v>3284.7000000000003</v>
      </c>
      <c r="D114" s="176">
        <f t="shared" si="36"/>
        <v>3300</v>
      </c>
      <c r="E114" s="176">
        <f t="shared" si="36"/>
        <v>8200</v>
      </c>
      <c r="F114" s="176">
        <f t="shared" si="36"/>
        <v>7700</v>
      </c>
      <c r="G114" s="176">
        <f t="shared" si="36"/>
        <v>7700</v>
      </c>
      <c r="H114" s="176">
        <f t="shared" si="36"/>
        <v>7700</v>
      </c>
      <c r="I114" s="41"/>
      <c r="J114" s="36"/>
    </row>
    <row r="115" spans="1:10" ht="30" customHeight="1">
      <c r="A115" s="40">
        <v>3225</v>
      </c>
      <c r="B115" s="297" t="s">
        <v>57</v>
      </c>
      <c r="C115" s="176">
        <f>C282+C312</f>
        <v>418.08</v>
      </c>
      <c r="D115" s="176">
        <f>D282+D312</f>
        <v>400</v>
      </c>
      <c r="E115" s="176">
        <f>E282+E312</f>
        <v>1700</v>
      </c>
      <c r="F115" s="176">
        <f>F282+F312</f>
        <v>1500</v>
      </c>
      <c r="G115" s="176">
        <f>G282+G312</f>
        <v>1500</v>
      </c>
      <c r="H115" s="176">
        <f>H282+H312</f>
        <v>1500</v>
      </c>
      <c r="I115" s="41"/>
      <c r="J115" s="36"/>
    </row>
    <row r="116" spans="1:10" ht="27" customHeight="1">
      <c r="A116" s="40">
        <v>3227</v>
      </c>
      <c r="B116" s="297" t="s">
        <v>58</v>
      </c>
      <c r="C116" s="176">
        <f aca="true" t="shared" si="37" ref="C116:H116">C313</f>
        <v>303.32</v>
      </c>
      <c r="D116" s="176">
        <f t="shared" si="37"/>
        <v>300</v>
      </c>
      <c r="E116" s="176">
        <f t="shared" si="37"/>
        <v>500</v>
      </c>
      <c r="F116" s="176">
        <f t="shared" si="37"/>
        <v>500</v>
      </c>
      <c r="G116" s="176">
        <f t="shared" si="37"/>
        <v>500</v>
      </c>
      <c r="H116" s="176">
        <f t="shared" si="37"/>
        <v>500</v>
      </c>
      <c r="I116" s="41"/>
      <c r="J116" s="36"/>
    </row>
    <row r="117" spans="1:10" ht="19.5" customHeight="1">
      <c r="A117" s="37">
        <v>323</v>
      </c>
      <c r="B117" s="296" t="s">
        <v>59</v>
      </c>
      <c r="C117" s="177">
        <f>C118+C119+C120+C122+C123+C124+C125+C121</f>
        <v>65130.61</v>
      </c>
      <c r="D117" s="177">
        <f>D118+D119+D120+D122+D123+D124+D125+D121</f>
        <v>86464.83</v>
      </c>
      <c r="E117" s="177">
        <f>E118+E119+E120+E122+E123+E124+E125+E121</f>
        <v>91029.22</v>
      </c>
      <c r="F117" s="177">
        <f>F118+F119+F120+F122+F123+F124+F125+F121</f>
        <v>103319.75</v>
      </c>
      <c r="G117" s="177">
        <f>G118+G119+G120+G122+G123+G124+G125+G121</f>
        <v>85626.25</v>
      </c>
      <c r="H117" s="177">
        <f>H118+H119+H120+H122+H123+H124+H125+H121</f>
        <v>85626.25</v>
      </c>
      <c r="I117" s="39"/>
      <c r="J117" s="39"/>
    </row>
    <row r="118" spans="1:10" ht="34.5" customHeight="1">
      <c r="A118" s="40" t="s">
        <v>60</v>
      </c>
      <c r="B118" s="297" t="s">
        <v>61</v>
      </c>
      <c r="C118" s="176">
        <f aca="true" t="shared" si="38" ref="C118:H118">C284+C315+C394+C534+C544+C557+C586+C931+C407</f>
        <v>42276.189999999995</v>
      </c>
      <c r="D118" s="176">
        <f t="shared" si="38"/>
        <v>60561.65</v>
      </c>
      <c r="E118" s="176">
        <f t="shared" si="38"/>
        <v>62098.53</v>
      </c>
      <c r="F118" s="176">
        <f t="shared" si="38"/>
        <v>70238.75</v>
      </c>
      <c r="G118" s="176">
        <f t="shared" si="38"/>
        <v>61426.25</v>
      </c>
      <c r="H118" s="176">
        <f t="shared" si="38"/>
        <v>61426.25</v>
      </c>
      <c r="I118" s="149"/>
      <c r="J118" s="41"/>
    </row>
    <row r="119" spans="1:10" ht="40.5" customHeight="1">
      <c r="A119" s="40" t="s">
        <v>62</v>
      </c>
      <c r="B119" s="297" t="s">
        <v>63</v>
      </c>
      <c r="C119" s="176">
        <f aca="true" t="shared" si="39" ref="C119:H119">C285+C316+C393+C420+C449+C467+C493+C600+C614</f>
        <v>5792.54</v>
      </c>
      <c r="D119" s="176">
        <f t="shared" si="39"/>
        <v>6712.18</v>
      </c>
      <c r="E119" s="176">
        <f t="shared" si="39"/>
        <v>7989.33</v>
      </c>
      <c r="F119" s="176">
        <f t="shared" si="39"/>
        <v>7700</v>
      </c>
      <c r="G119" s="176">
        <f t="shared" si="39"/>
        <v>7700</v>
      </c>
      <c r="H119" s="176">
        <f t="shared" si="39"/>
        <v>7700</v>
      </c>
      <c r="I119" s="148"/>
      <c r="J119" s="36"/>
    </row>
    <row r="120" spans="1:10" ht="23.25" customHeight="1">
      <c r="A120" s="40" t="s">
        <v>64</v>
      </c>
      <c r="B120" s="297" t="s">
        <v>65</v>
      </c>
      <c r="C120" s="176">
        <f aca="true" t="shared" si="40" ref="C120:H120">C286+C317</f>
        <v>9061.82</v>
      </c>
      <c r="D120" s="176">
        <f t="shared" si="40"/>
        <v>9100</v>
      </c>
      <c r="E120" s="176">
        <f t="shared" si="40"/>
        <v>10100</v>
      </c>
      <c r="F120" s="176">
        <f t="shared" si="40"/>
        <v>10000</v>
      </c>
      <c r="G120" s="176">
        <f t="shared" si="40"/>
        <v>10000</v>
      </c>
      <c r="H120" s="176">
        <f t="shared" si="40"/>
        <v>10000</v>
      </c>
      <c r="I120" s="41"/>
      <c r="J120" s="36"/>
    </row>
    <row r="121" spans="1:10" ht="24" customHeight="1">
      <c r="A121" s="40">
        <v>3235</v>
      </c>
      <c r="B121" s="297" t="s">
        <v>347</v>
      </c>
      <c r="C121" s="176">
        <f aca="true" t="shared" si="41" ref="C121:H121">C932</f>
        <v>0</v>
      </c>
      <c r="D121" s="176">
        <f t="shared" si="41"/>
        <v>0</v>
      </c>
      <c r="E121" s="176">
        <f t="shared" si="41"/>
        <v>0</v>
      </c>
      <c r="F121" s="176">
        <f t="shared" si="41"/>
        <v>8700</v>
      </c>
      <c r="G121" s="176">
        <f t="shared" si="41"/>
        <v>0</v>
      </c>
      <c r="H121" s="176">
        <f t="shared" si="41"/>
        <v>0</v>
      </c>
      <c r="I121" s="41"/>
      <c r="J121" s="36"/>
    </row>
    <row r="122" spans="1:10" ht="30.75" customHeight="1">
      <c r="A122" s="40">
        <v>3236</v>
      </c>
      <c r="B122" s="297" t="s">
        <v>66</v>
      </c>
      <c r="C122" s="176">
        <f>C287+C318+C375</f>
        <v>3512.6400000000003</v>
      </c>
      <c r="D122" s="176">
        <f>D287+D318+D375</f>
        <v>2500</v>
      </c>
      <c r="E122" s="176">
        <f>E287+E318+E375</f>
        <v>2200</v>
      </c>
      <c r="F122" s="176">
        <f>F287+F318+F375</f>
        <v>2200</v>
      </c>
      <c r="G122" s="176">
        <f>G287+G318+G375</f>
        <v>2200</v>
      </c>
      <c r="H122" s="176">
        <f>H287+H318+H375</f>
        <v>2200</v>
      </c>
      <c r="I122" s="41"/>
      <c r="J122" s="36"/>
    </row>
    <row r="123" spans="1:10" ht="25.5" customHeight="1">
      <c r="A123" s="40">
        <v>3237</v>
      </c>
      <c r="B123" s="297" t="s">
        <v>67</v>
      </c>
      <c r="C123" s="176">
        <f aca="true" t="shared" si="42" ref="C123:H123">C319+C376+C478+C865+C832+C517</f>
        <v>2358.62</v>
      </c>
      <c r="D123" s="176">
        <f t="shared" si="42"/>
        <v>5491</v>
      </c>
      <c r="E123" s="176">
        <f t="shared" si="42"/>
        <v>5491</v>
      </c>
      <c r="F123" s="176">
        <f t="shared" si="42"/>
        <v>1981</v>
      </c>
      <c r="G123" s="176">
        <f t="shared" si="42"/>
        <v>1800</v>
      </c>
      <c r="H123" s="176">
        <f t="shared" si="42"/>
        <v>1800</v>
      </c>
      <c r="I123" s="41"/>
      <c r="J123" s="36"/>
    </row>
    <row r="124" spans="1:10" ht="20.25" customHeight="1">
      <c r="A124" s="40" t="s">
        <v>68</v>
      </c>
      <c r="B124" s="297" t="s">
        <v>69</v>
      </c>
      <c r="C124" s="176">
        <f aca="true" t="shared" si="43" ref="C124:H124">C288+C320+C450</f>
        <v>1575.51</v>
      </c>
      <c r="D124" s="176">
        <f t="shared" si="43"/>
        <v>1600</v>
      </c>
      <c r="E124" s="176">
        <f t="shared" si="43"/>
        <v>2250.36</v>
      </c>
      <c r="F124" s="176">
        <f t="shared" si="43"/>
        <v>1700</v>
      </c>
      <c r="G124" s="176">
        <f t="shared" si="43"/>
        <v>1700</v>
      </c>
      <c r="H124" s="176">
        <f t="shared" si="43"/>
        <v>1700</v>
      </c>
      <c r="I124" s="41"/>
      <c r="J124" s="36"/>
    </row>
    <row r="125" spans="1:10" ht="18.75" customHeight="1">
      <c r="A125" s="40" t="s">
        <v>70</v>
      </c>
      <c r="B125" s="297" t="s">
        <v>71</v>
      </c>
      <c r="C125" s="176">
        <f aca="true" t="shared" si="44" ref="C125:H125">C289+C321+C628</f>
        <v>553.29</v>
      </c>
      <c r="D125" s="176">
        <f t="shared" si="44"/>
        <v>500</v>
      </c>
      <c r="E125" s="176">
        <f t="shared" si="44"/>
        <v>900</v>
      </c>
      <c r="F125" s="176">
        <f t="shared" si="44"/>
        <v>800</v>
      </c>
      <c r="G125" s="176">
        <f t="shared" si="44"/>
        <v>800</v>
      </c>
      <c r="H125" s="176">
        <f t="shared" si="44"/>
        <v>800</v>
      </c>
      <c r="I125" s="149"/>
      <c r="J125" s="149"/>
    </row>
    <row r="126" spans="1:10" ht="41.25" customHeight="1">
      <c r="A126" s="37">
        <v>324</v>
      </c>
      <c r="B126" s="296" t="s">
        <v>72</v>
      </c>
      <c r="C126" s="177">
        <f aca="true" t="shared" si="45" ref="C126:H126">C127</f>
        <v>0</v>
      </c>
      <c r="D126" s="177">
        <f t="shared" si="45"/>
        <v>0</v>
      </c>
      <c r="E126" s="177">
        <f t="shared" si="45"/>
        <v>0</v>
      </c>
      <c r="F126" s="177">
        <f t="shared" si="45"/>
        <v>0</v>
      </c>
      <c r="G126" s="177"/>
      <c r="H126" s="177">
        <f t="shared" si="45"/>
        <v>0</v>
      </c>
      <c r="I126" s="38"/>
      <c r="J126" s="38"/>
    </row>
    <row r="127" spans="1:10" ht="43.5" customHeight="1">
      <c r="A127" s="40">
        <v>3241</v>
      </c>
      <c r="B127" s="297" t="s">
        <v>72</v>
      </c>
      <c r="C127" s="176">
        <v>0</v>
      </c>
      <c r="D127" s="176">
        <v>0</v>
      </c>
      <c r="E127" s="176">
        <v>0</v>
      </c>
      <c r="F127" s="176">
        <v>0</v>
      </c>
      <c r="G127" s="176"/>
      <c r="H127" s="179">
        <v>0</v>
      </c>
      <c r="I127" s="36"/>
      <c r="J127" s="36"/>
    </row>
    <row r="128" spans="1:11" ht="36" customHeight="1">
      <c r="A128" s="37">
        <v>329</v>
      </c>
      <c r="B128" s="296" t="s">
        <v>73</v>
      </c>
      <c r="C128" s="177">
        <f aca="true" t="shared" si="46" ref="C128:H128">C129+C130+C131+C132+C133</f>
        <v>3568.3499999999995</v>
      </c>
      <c r="D128" s="177">
        <f t="shared" si="46"/>
        <v>2736.7400000000002</v>
      </c>
      <c r="E128" s="177">
        <f t="shared" si="46"/>
        <v>3992.96</v>
      </c>
      <c r="F128" s="177">
        <f t="shared" si="46"/>
        <v>4973.27</v>
      </c>
      <c r="G128" s="177">
        <f t="shared" si="46"/>
        <v>4260</v>
      </c>
      <c r="H128" s="177">
        <f t="shared" si="46"/>
        <v>4260</v>
      </c>
      <c r="I128" s="39"/>
      <c r="J128" s="39"/>
      <c r="K128" s="119"/>
    </row>
    <row r="129" spans="1:10" ht="65.25" customHeight="1">
      <c r="A129" s="40" t="s">
        <v>74</v>
      </c>
      <c r="B129" s="297" t="s">
        <v>75</v>
      </c>
      <c r="C129" s="176">
        <f aca="true" t="shared" si="47" ref="C129:H129">C323+C588+C602</f>
        <v>45.129999999999995</v>
      </c>
      <c r="D129" s="176">
        <f t="shared" si="47"/>
        <v>0</v>
      </c>
      <c r="E129" s="176">
        <f t="shared" si="47"/>
        <v>50</v>
      </c>
      <c r="F129" s="176">
        <f t="shared" si="47"/>
        <v>713.27</v>
      </c>
      <c r="G129" s="176">
        <f t="shared" si="47"/>
        <v>0</v>
      </c>
      <c r="H129" s="176">
        <f t="shared" si="47"/>
        <v>0</v>
      </c>
      <c r="I129" s="149"/>
      <c r="J129" s="36"/>
    </row>
    <row r="130" spans="1:10" s="154" customFormat="1" ht="24" customHeight="1">
      <c r="A130" s="151" t="s">
        <v>76</v>
      </c>
      <c r="B130" s="298" t="s">
        <v>77</v>
      </c>
      <c r="C130" s="181">
        <f aca="true" t="shared" si="48" ref="C130:H130">C291+C324+C344+C834+C867+C630</f>
        <v>243.25</v>
      </c>
      <c r="D130" s="181">
        <f t="shared" si="48"/>
        <v>280</v>
      </c>
      <c r="E130" s="181">
        <f t="shared" si="48"/>
        <v>562.96</v>
      </c>
      <c r="F130" s="181">
        <f t="shared" si="48"/>
        <v>400</v>
      </c>
      <c r="G130" s="181">
        <f t="shared" si="48"/>
        <v>400</v>
      </c>
      <c r="H130" s="181">
        <f t="shared" si="48"/>
        <v>400</v>
      </c>
      <c r="I130" s="152"/>
      <c r="J130" s="153"/>
    </row>
    <row r="131" spans="1:10" ht="18.75" customHeight="1">
      <c r="A131" s="40">
        <v>3294</v>
      </c>
      <c r="B131" s="297" t="s">
        <v>78</v>
      </c>
      <c r="C131" s="176">
        <f aca="true" t="shared" si="49" ref="C131:H131">C325</f>
        <v>199.08</v>
      </c>
      <c r="D131" s="176">
        <f t="shared" si="49"/>
        <v>200</v>
      </c>
      <c r="E131" s="176">
        <f t="shared" si="49"/>
        <v>200</v>
      </c>
      <c r="F131" s="176">
        <f t="shared" si="49"/>
        <v>200</v>
      </c>
      <c r="G131" s="176">
        <f t="shared" si="49"/>
        <v>200</v>
      </c>
      <c r="H131" s="176">
        <f t="shared" si="49"/>
        <v>200</v>
      </c>
      <c r="I131" s="36"/>
      <c r="J131" s="36"/>
    </row>
    <row r="132" spans="1:10" ht="15" customHeight="1">
      <c r="A132" s="40">
        <v>3295</v>
      </c>
      <c r="B132" s="297" t="s">
        <v>79</v>
      </c>
      <c r="C132" s="176">
        <f aca="true" t="shared" si="50" ref="C132:H132">C378+C519</f>
        <v>2604.6899999999996</v>
      </c>
      <c r="D132" s="176">
        <f t="shared" si="50"/>
        <v>1873.13</v>
      </c>
      <c r="E132" s="176">
        <f t="shared" si="50"/>
        <v>2780</v>
      </c>
      <c r="F132" s="176">
        <f t="shared" si="50"/>
        <v>3360</v>
      </c>
      <c r="G132" s="176">
        <f t="shared" si="50"/>
        <v>3360</v>
      </c>
      <c r="H132" s="176">
        <f t="shared" si="50"/>
        <v>3360</v>
      </c>
      <c r="I132" s="41"/>
      <c r="J132" s="36"/>
    </row>
    <row r="133" spans="1:10" ht="27.75" customHeight="1">
      <c r="A133" s="40" t="s">
        <v>80</v>
      </c>
      <c r="B133" s="297" t="s">
        <v>73</v>
      </c>
      <c r="C133" s="176">
        <f aca="true" t="shared" si="51" ref="C133:H133">C292+C326+C465+C616</f>
        <v>476.20000000000005</v>
      </c>
      <c r="D133" s="176">
        <f t="shared" si="51"/>
        <v>383.61</v>
      </c>
      <c r="E133" s="176">
        <f t="shared" si="51"/>
        <v>400</v>
      </c>
      <c r="F133" s="176">
        <f t="shared" si="51"/>
        <v>300</v>
      </c>
      <c r="G133" s="176">
        <f t="shared" si="51"/>
        <v>300</v>
      </c>
      <c r="H133" s="176">
        <f t="shared" si="51"/>
        <v>300</v>
      </c>
      <c r="I133" s="149"/>
      <c r="J133" s="36"/>
    </row>
    <row r="134" spans="1:10" ht="18.75" customHeight="1">
      <c r="A134" s="37">
        <v>34</v>
      </c>
      <c r="B134" s="296" t="s">
        <v>81</v>
      </c>
      <c r="C134" s="177">
        <f aca="true" t="shared" si="52" ref="C134:H134">C135</f>
        <v>756.8199999999999</v>
      </c>
      <c r="D134" s="177">
        <f t="shared" si="52"/>
        <v>1815.45</v>
      </c>
      <c r="E134" s="177">
        <f t="shared" si="52"/>
        <v>1915.45</v>
      </c>
      <c r="F134" s="177">
        <f t="shared" si="52"/>
        <v>265.45</v>
      </c>
      <c r="G134" s="177">
        <f t="shared" si="52"/>
        <v>265.45</v>
      </c>
      <c r="H134" s="177">
        <f t="shared" si="52"/>
        <v>265.45</v>
      </c>
      <c r="I134" s="38"/>
      <c r="J134" s="38"/>
    </row>
    <row r="135" spans="1:10" ht="30.75" customHeight="1">
      <c r="A135" s="37">
        <v>343</v>
      </c>
      <c r="B135" s="296" t="s">
        <v>82</v>
      </c>
      <c r="C135" s="177">
        <f aca="true" t="shared" si="53" ref="C135:H135">C136+C137</f>
        <v>756.8199999999999</v>
      </c>
      <c r="D135" s="177">
        <f t="shared" si="53"/>
        <v>1815.45</v>
      </c>
      <c r="E135" s="177">
        <f t="shared" si="53"/>
        <v>1915.45</v>
      </c>
      <c r="F135" s="177">
        <f t="shared" si="53"/>
        <v>265.45</v>
      </c>
      <c r="G135" s="177">
        <f t="shared" si="53"/>
        <v>265.45</v>
      </c>
      <c r="H135" s="177">
        <f t="shared" si="53"/>
        <v>265.45</v>
      </c>
      <c r="I135" s="38"/>
      <c r="J135" s="38"/>
    </row>
    <row r="136" spans="1:10" ht="45.75" customHeight="1">
      <c r="A136" s="40" t="s">
        <v>83</v>
      </c>
      <c r="B136" s="297" t="s">
        <v>84</v>
      </c>
      <c r="C136" s="176">
        <f aca="true" t="shared" si="54" ref="C136:H136">C295+C329</f>
        <v>216.27</v>
      </c>
      <c r="D136" s="176">
        <f t="shared" si="54"/>
        <v>265.45</v>
      </c>
      <c r="E136" s="176">
        <f t="shared" si="54"/>
        <v>365.45</v>
      </c>
      <c r="F136" s="176">
        <f t="shared" si="54"/>
        <v>265.45</v>
      </c>
      <c r="G136" s="176">
        <f t="shared" si="54"/>
        <v>265.45</v>
      </c>
      <c r="H136" s="176">
        <f t="shared" si="54"/>
        <v>265.45</v>
      </c>
      <c r="I136" s="41"/>
      <c r="J136" s="39"/>
    </row>
    <row r="137" spans="1:10" ht="20.25" customHeight="1">
      <c r="A137" s="40">
        <v>3433</v>
      </c>
      <c r="B137" s="297" t="s">
        <v>85</v>
      </c>
      <c r="C137" s="176">
        <f aca="true" t="shared" si="55" ref="C137:H137">C382+C522</f>
        <v>540.55</v>
      </c>
      <c r="D137" s="176">
        <f t="shared" si="55"/>
        <v>1550</v>
      </c>
      <c r="E137" s="176">
        <f t="shared" si="55"/>
        <v>1550</v>
      </c>
      <c r="F137" s="176">
        <f t="shared" si="55"/>
        <v>0</v>
      </c>
      <c r="G137" s="176">
        <f t="shared" si="55"/>
        <v>0</v>
      </c>
      <c r="H137" s="176">
        <f t="shared" si="55"/>
        <v>0</v>
      </c>
      <c r="I137" s="41"/>
      <c r="J137" s="36"/>
    </row>
    <row r="138" spans="1:10" ht="33.75" customHeight="1">
      <c r="A138" s="37">
        <v>36</v>
      </c>
      <c r="B138" s="296" t="s">
        <v>305</v>
      </c>
      <c r="C138" s="177">
        <f aca="true" t="shared" si="56" ref="C138:G139">C139</f>
        <v>398.17</v>
      </c>
      <c r="D138" s="177">
        <f t="shared" si="56"/>
        <v>0</v>
      </c>
      <c r="E138" s="177">
        <f t="shared" si="56"/>
        <v>0</v>
      </c>
      <c r="F138" s="177">
        <f t="shared" si="56"/>
        <v>0</v>
      </c>
      <c r="G138" s="177">
        <f t="shared" si="56"/>
        <v>0</v>
      </c>
      <c r="H138" s="177"/>
      <c r="I138" s="41"/>
      <c r="J138" s="36"/>
    </row>
    <row r="139" spans="1:10" ht="54.75" customHeight="1">
      <c r="A139" s="37">
        <v>369</v>
      </c>
      <c r="B139" s="296" t="s">
        <v>208</v>
      </c>
      <c r="C139" s="177">
        <f t="shared" si="56"/>
        <v>398.17</v>
      </c>
      <c r="D139" s="177">
        <f t="shared" si="56"/>
        <v>0</v>
      </c>
      <c r="E139" s="177">
        <f t="shared" si="56"/>
        <v>0</v>
      </c>
      <c r="F139" s="177">
        <f t="shared" si="56"/>
        <v>0</v>
      </c>
      <c r="G139" s="177">
        <f t="shared" si="56"/>
        <v>0</v>
      </c>
      <c r="H139" s="177">
        <f>H140</f>
        <v>0</v>
      </c>
      <c r="I139" s="36"/>
      <c r="J139" s="41"/>
    </row>
    <row r="140" spans="1:11" ht="63" customHeight="1">
      <c r="A140" s="40">
        <v>3691</v>
      </c>
      <c r="B140" s="297" t="s">
        <v>212</v>
      </c>
      <c r="C140" s="176">
        <v>398.17</v>
      </c>
      <c r="D140" s="176">
        <v>0</v>
      </c>
      <c r="E140" s="176">
        <v>0</v>
      </c>
      <c r="F140" s="176">
        <v>0</v>
      </c>
      <c r="G140" s="176">
        <v>0</v>
      </c>
      <c r="H140" s="176">
        <v>0</v>
      </c>
      <c r="I140" s="36"/>
      <c r="J140" s="36"/>
      <c r="K140" s="7">
        <v>0</v>
      </c>
    </row>
    <row r="141" spans="1:10" ht="42" customHeight="1">
      <c r="A141" s="350">
        <v>38</v>
      </c>
      <c r="B141" s="351" t="s">
        <v>357</v>
      </c>
      <c r="C141" s="352">
        <f aca="true" t="shared" si="57" ref="C141:G142">C142</f>
        <v>0</v>
      </c>
      <c r="D141" s="352">
        <f t="shared" si="57"/>
        <v>0</v>
      </c>
      <c r="E141" s="352">
        <f t="shared" si="57"/>
        <v>530.74</v>
      </c>
      <c r="F141" s="352">
        <f t="shared" si="57"/>
        <v>0</v>
      </c>
      <c r="G141" s="352">
        <f t="shared" si="57"/>
        <v>0</v>
      </c>
      <c r="H141" s="352"/>
      <c r="I141" s="36"/>
      <c r="J141" s="36"/>
    </row>
    <row r="142" spans="1:10" ht="38.25" customHeight="1">
      <c r="A142" s="37">
        <v>381</v>
      </c>
      <c r="B142" s="296" t="s">
        <v>295</v>
      </c>
      <c r="C142" s="177">
        <f t="shared" si="57"/>
        <v>0</v>
      </c>
      <c r="D142" s="177">
        <f t="shared" si="57"/>
        <v>0</v>
      </c>
      <c r="E142" s="177">
        <f t="shared" si="57"/>
        <v>530.74</v>
      </c>
      <c r="F142" s="177">
        <f t="shared" si="57"/>
        <v>0</v>
      </c>
      <c r="G142" s="177">
        <f t="shared" si="57"/>
        <v>0</v>
      </c>
      <c r="H142" s="177"/>
      <c r="I142" s="36"/>
      <c r="J142" s="36"/>
    </row>
    <row r="143" spans="1:10" ht="30.75" customHeight="1">
      <c r="A143" s="40">
        <v>3812</v>
      </c>
      <c r="B143" s="297" t="s">
        <v>358</v>
      </c>
      <c r="C143" s="176">
        <f aca="true" t="shared" si="58" ref="C143:H143">C920</f>
        <v>0</v>
      </c>
      <c r="D143" s="176">
        <f t="shared" si="58"/>
        <v>0</v>
      </c>
      <c r="E143" s="176">
        <f t="shared" si="58"/>
        <v>530.74</v>
      </c>
      <c r="F143" s="176">
        <f t="shared" si="58"/>
        <v>0</v>
      </c>
      <c r="G143" s="176">
        <f t="shared" si="58"/>
        <v>0</v>
      </c>
      <c r="H143" s="176">
        <f t="shared" si="58"/>
        <v>0</v>
      </c>
      <c r="I143" s="36"/>
      <c r="J143" s="36"/>
    </row>
    <row r="144" spans="1:10" ht="44.25" customHeight="1">
      <c r="A144" s="166">
        <v>4</v>
      </c>
      <c r="B144" s="299" t="s">
        <v>336</v>
      </c>
      <c r="C144" s="240">
        <f aca="true" t="shared" si="59" ref="C144:H144">C145+C153</f>
        <v>29483.033</v>
      </c>
      <c r="D144" s="240">
        <f t="shared" si="59"/>
        <v>37154.81</v>
      </c>
      <c r="E144" s="240">
        <f t="shared" si="59"/>
        <v>71031.69</v>
      </c>
      <c r="F144" s="240">
        <f t="shared" si="59"/>
        <v>14824.81</v>
      </c>
      <c r="G144" s="240">
        <f t="shared" si="59"/>
        <v>12795.81</v>
      </c>
      <c r="H144" s="240">
        <f t="shared" si="59"/>
        <v>12795.81</v>
      </c>
      <c r="I144" s="38"/>
      <c r="J144" s="39"/>
    </row>
    <row r="145" spans="1:10" ht="44.25" customHeight="1">
      <c r="A145" s="350">
        <v>42</v>
      </c>
      <c r="B145" s="351" t="s">
        <v>86</v>
      </c>
      <c r="C145" s="352">
        <f aca="true" t="shared" si="60" ref="C145:H145">C146+C149+C151</f>
        <v>28653.513</v>
      </c>
      <c r="D145" s="352">
        <f t="shared" si="60"/>
        <v>37154.81</v>
      </c>
      <c r="E145" s="352">
        <f>E146+E149+E151</f>
        <v>39178.22</v>
      </c>
      <c r="F145" s="352">
        <f t="shared" si="60"/>
        <v>14824.81</v>
      </c>
      <c r="G145" s="352">
        <f t="shared" si="60"/>
        <v>12795.81</v>
      </c>
      <c r="H145" s="352">
        <f t="shared" si="60"/>
        <v>12795.81</v>
      </c>
      <c r="I145" s="38"/>
      <c r="J145" s="39"/>
    </row>
    <row r="146" spans="1:10" ht="34.5" customHeight="1">
      <c r="A146" s="37">
        <v>422</v>
      </c>
      <c r="B146" s="296" t="s">
        <v>87</v>
      </c>
      <c r="C146" s="177">
        <f aca="true" t="shared" si="61" ref="C146:H146">C147+C148</f>
        <v>16518.783</v>
      </c>
      <c r="D146" s="177">
        <f t="shared" si="61"/>
        <v>24944.31</v>
      </c>
      <c r="E146" s="177">
        <f t="shared" si="61"/>
        <v>26698.130000000005</v>
      </c>
      <c r="F146" s="177">
        <f t="shared" si="61"/>
        <v>2614.31</v>
      </c>
      <c r="G146" s="177">
        <f t="shared" si="61"/>
        <v>585.31</v>
      </c>
      <c r="H146" s="177">
        <f t="shared" si="61"/>
        <v>585.31</v>
      </c>
      <c r="I146" s="38"/>
      <c r="J146" s="38"/>
    </row>
    <row r="147" spans="1:10" ht="32.25" customHeight="1">
      <c r="A147" s="40" t="s">
        <v>88</v>
      </c>
      <c r="B147" s="297" t="s">
        <v>89</v>
      </c>
      <c r="C147" s="176">
        <f aca="true" t="shared" si="62" ref="C147:H147">C424+C481+C497+C838+C871+C436+C454+C848+C882</f>
        <v>16518.783</v>
      </c>
      <c r="D147" s="176">
        <f t="shared" si="62"/>
        <v>24944.31</v>
      </c>
      <c r="E147" s="176">
        <f t="shared" si="62"/>
        <v>26698.130000000005</v>
      </c>
      <c r="F147" s="176">
        <f t="shared" si="62"/>
        <v>2614.31</v>
      </c>
      <c r="G147" s="176">
        <f t="shared" si="62"/>
        <v>585.31</v>
      </c>
      <c r="H147" s="176">
        <f t="shared" si="62"/>
        <v>585.31</v>
      </c>
      <c r="I147" s="41"/>
      <c r="J147" s="36"/>
    </row>
    <row r="148" spans="1:10" ht="32.25" customHeight="1">
      <c r="A148" s="40" t="s">
        <v>90</v>
      </c>
      <c r="B148" s="297" t="s">
        <v>91</v>
      </c>
      <c r="C148" s="176">
        <v>0</v>
      </c>
      <c r="D148" s="176">
        <v>0</v>
      </c>
      <c r="E148" s="176">
        <v>0</v>
      </c>
      <c r="F148" s="176">
        <v>0</v>
      </c>
      <c r="G148" s="176">
        <v>0</v>
      </c>
      <c r="H148" s="176">
        <v>0</v>
      </c>
      <c r="I148" s="36"/>
      <c r="J148" s="36"/>
    </row>
    <row r="149" spans="1:8" ht="21.75" customHeight="1">
      <c r="A149" s="37">
        <v>424</v>
      </c>
      <c r="B149" s="296" t="s">
        <v>92</v>
      </c>
      <c r="C149" s="177">
        <f aca="true" t="shared" si="63" ref="C149:H149">C150</f>
        <v>12134.73</v>
      </c>
      <c r="D149" s="177">
        <f t="shared" si="63"/>
        <v>12210.5</v>
      </c>
      <c r="E149" s="177">
        <f>E150</f>
        <v>12480.09</v>
      </c>
      <c r="F149" s="177">
        <f t="shared" si="63"/>
        <v>12210.5</v>
      </c>
      <c r="G149" s="177">
        <f t="shared" si="63"/>
        <v>12210.5</v>
      </c>
      <c r="H149" s="177">
        <f t="shared" si="63"/>
        <v>12210.5</v>
      </c>
    </row>
    <row r="150" spans="1:8" ht="23.25" customHeight="1">
      <c r="A150" s="40">
        <v>4241</v>
      </c>
      <c r="B150" s="297" t="s">
        <v>93</v>
      </c>
      <c r="C150" s="176">
        <f aca="true" t="shared" si="64" ref="C150:H150">C438+C499+C697</f>
        <v>12134.73</v>
      </c>
      <c r="D150" s="176">
        <f t="shared" si="64"/>
        <v>12210.5</v>
      </c>
      <c r="E150" s="176">
        <f t="shared" si="64"/>
        <v>12480.09</v>
      </c>
      <c r="F150" s="176">
        <f t="shared" si="64"/>
        <v>12210.5</v>
      </c>
      <c r="G150" s="176">
        <f t="shared" si="64"/>
        <v>12210.5</v>
      </c>
      <c r="H150" s="176">
        <f t="shared" si="64"/>
        <v>12210.5</v>
      </c>
    </row>
    <row r="151" spans="1:8" ht="43.5" customHeight="1">
      <c r="A151" s="37">
        <v>426</v>
      </c>
      <c r="B151" s="296" t="s">
        <v>94</v>
      </c>
      <c r="C151" s="177">
        <f>C152</f>
        <v>0</v>
      </c>
      <c r="D151" s="177">
        <f>D152</f>
        <v>0</v>
      </c>
      <c r="E151" s="177">
        <f>E152</f>
        <v>0</v>
      </c>
      <c r="F151" s="177">
        <f>F152</f>
        <v>0</v>
      </c>
      <c r="G151" s="177">
        <f>G152</f>
        <v>0</v>
      </c>
      <c r="H151" s="178">
        <v>0</v>
      </c>
    </row>
    <row r="152" spans="1:8" ht="40.5" customHeight="1">
      <c r="A152" s="40">
        <v>4262</v>
      </c>
      <c r="B152" s="297" t="s">
        <v>95</v>
      </c>
      <c r="C152" s="176">
        <v>0</v>
      </c>
      <c r="D152" s="176">
        <v>0</v>
      </c>
      <c r="E152" s="176">
        <v>0</v>
      </c>
      <c r="F152" s="176">
        <v>0</v>
      </c>
      <c r="G152" s="176">
        <v>0</v>
      </c>
      <c r="H152" s="176">
        <v>0</v>
      </c>
    </row>
    <row r="153" spans="1:8" ht="40.5" customHeight="1">
      <c r="A153" s="37">
        <v>45</v>
      </c>
      <c r="B153" s="296" t="s">
        <v>344</v>
      </c>
      <c r="C153" s="177">
        <f aca="true" t="shared" si="65" ref="C153:H153">C154</f>
        <v>829.52</v>
      </c>
      <c r="D153" s="177">
        <f t="shared" si="65"/>
        <v>0</v>
      </c>
      <c r="E153" s="177">
        <f t="shared" si="65"/>
        <v>31853.469999999998</v>
      </c>
      <c r="F153" s="177">
        <f t="shared" si="65"/>
        <v>0</v>
      </c>
      <c r="G153" s="177">
        <f t="shared" si="65"/>
        <v>0</v>
      </c>
      <c r="H153" s="177">
        <f t="shared" si="65"/>
        <v>0</v>
      </c>
    </row>
    <row r="154" spans="1:8" ht="44.25" customHeight="1">
      <c r="A154" s="37">
        <v>451</v>
      </c>
      <c r="B154" s="296" t="s">
        <v>96</v>
      </c>
      <c r="C154" s="177">
        <f aca="true" t="shared" si="66" ref="C154:H154">C155</f>
        <v>829.52</v>
      </c>
      <c r="D154" s="177">
        <f t="shared" si="66"/>
        <v>0</v>
      </c>
      <c r="E154" s="177">
        <f t="shared" si="66"/>
        <v>31853.469999999998</v>
      </c>
      <c r="F154" s="177">
        <f t="shared" si="66"/>
        <v>0</v>
      </c>
      <c r="G154" s="177">
        <f t="shared" si="66"/>
        <v>0</v>
      </c>
      <c r="H154" s="177">
        <f t="shared" si="66"/>
        <v>0</v>
      </c>
    </row>
    <row r="155" spans="1:8" ht="69" customHeight="1">
      <c r="A155" s="5">
        <v>4511</v>
      </c>
      <c r="B155" s="297" t="s">
        <v>96</v>
      </c>
      <c r="C155" s="176">
        <f>C427</f>
        <v>829.52</v>
      </c>
      <c r="D155" s="176">
        <f>D427+D477</f>
        <v>0</v>
      </c>
      <c r="E155" s="176">
        <f>E427+E477</f>
        <v>31853.469999999998</v>
      </c>
      <c r="F155" s="176">
        <f>F427+F477</f>
        <v>0</v>
      </c>
      <c r="G155" s="176">
        <f>G427+G477</f>
        <v>0</v>
      </c>
      <c r="H155" s="176">
        <f>H427+H477</f>
        <v>0</v>
      </c>
    </row>
    <row r="156" spans="1:8" s="17" customFormat="1" ht="23.25" customHeight="1">
      <c r="A156" s="588" t="s">
        <v>207</v>
      </c>
      <c r="B156" s="588"/>
      <c r="C156" s="240">
        <f aca="true" t="shared" si="67" ref="C156:H156">C144+C93</f>
        <v>894108.543</v>
      </c>
      <c r="D156" s="240">
        <f t="shared" si="67"/>
        <v>947968.22</v>
      </c>
      <c r="E156" s="240">
        <f t="shared" si="67"/>
        <v>1108903.6400000001</v>
      </c>
      <c r="F156" s="240">
        <f t="shared" si="67"/>
        <v>1451814.44</v>
      </c>
      <c r="G156" s="240">
        <f t="shared" si="67"/>
        <v>1404932.3800000001</v>
      </c>
      <c r="H156" s="240">
        <f t="shared" si="67"/>
        <v>1406928.59</v>
      </c>
    </row>
    <row r="157" spans="1:8" ht="11.25">
      <c r="A157" s="397"/>
      <c r="B157" s="398"/>
      <c r="C157" s="399"/>
      <c r="D157" s="400"/>
      <c r="E157" s="399"/>
      <c r="F157" s="399"/>
      <c r="G157" s="399"/>
      <c r="H157" s="401"/>
    </row>
    <row r="158" spans="1:8" ht="11.25">
      <c r="A158" s="402"/>
      <c r="B158" s="403"/>
      <c r="C158" s="142"/>
      <c r="D158" s="404"/>
      <c r="E158" s="142"/>
      <c r="F158" s="142"/>
      <c r="G158" s="142"/>
      <c r="H158" s="405"/>
    </row>
    <row r="159" spans="1:8" ht="11.25">
      <c r="A159" s="402"/>
      <c r="B159" s="403"/>
      <c r="C159" s="142"/>
      <c r="D159" s="404"/>
      <c r="E159" s="142"/>
      <c r="F159" s="142"/>
      <c r="G159" s="142"/>
      <c r="H159" s="405"/>
    </row>
    <row r="160" spans="1:8" ht="11.25">
      <c r="A160" s="402"/>
      <c r="B160" s="403"/>
      <c r="C160" s="612" t="s">
        <v>269</v>
      </c>
      <c r="D160" s="603"/>
      <c r="E160" s="603"/>
      <c r="F160" s="603"/>
      <c r="G160" s="142"/>
      <c r="H160" s="405"/>
    </row>
    <row r="161" spans="1:8" ht="12" thickBot="1">
      <c r="A161" s="402"/>
      <c r="B161" s="403"/>
      <c r="C161" s="142"/>
      <c r="D161" s="404"/>
      <c r="E161" s="142"/>
      <c r="F161" s="142"/>
      <c r="G161" s="142"/>
      <c r="H161" s="405"/>
    </row>
    <row r="162" spans="1:8" ht="10.5" customHeight="1" thickBot="1">
      <c r="A162" s="498" t="s">
        <v>270</v>
      </c>
      <c r="B162" s="615" t="s">
        <v>271</v>
      </c>
      <c r="C162" s="591" t="s">
        <v>276</v>
      </c>
      <c r="D162" s="591" t="s">
        <v>272</v>
      </c>
      <c r="E162" s="591" t="s">
        <v>273</v>
      </c>
      <c r="F162" s="591" t="s">
        <v>274</v>
      </c>
      <c r="G162" s="591" t="s">
        <v>275</v>
      </c>
      <c r="H162" s="405"/>
    </row>
    <row r="163" spans="1:8" ht="28.5" customHeight="1" thickBot="1">
      <c r="A163" s="499"/>
      <c r="B163" s="616"/>
      <c r="C163" s="592"/>
      <c r="D163" s="592"/>
      <c r="E163" s="592"/>
      <c r="F163" s="592"/>
      <c r="G163" s="592"/>
      <c r="H163" s="405"/>
    </row>
    <row r="164" spans="1:8" ht="26.25" customHeight="1" thickBot="1">
      <c r="A164" s="406" t="s">
        <v>277</v>
      </c>
      <c r="B164" s="407">
        <f aca="true" t="shared" si="68" ref="B164:G164">B165</f>
        <v>894108.54</v>
      </c>
      <c r="C164" s="408">
        <f t="shared" si="68"/>
        <v>947968.22</v>
      </c>
      <c r="D164" s="408">
        <f t="shared" si="68"/>
        <v>1108903.84</v>
      </c>
      <c r="E164" s="408">
        <v>1451814.44</v>
      </c>
      <c r="F164" s="408">
        <f t="shared" si="68"/>
        <v>1404932.38</v>
      </c>
      <c r="G164" s="408">
        <f t="shared" si="68"/>
        <v>1406928.59</v>
      </c>
      <c r="H164" s="405"/>
    </row>
    <row r="165" spans="1:8" ht="45" customHeight="1" thickBot="1">
      <c r="A165" s="409" t="s">
        <v>278</v>
      </c>
      <c r="B165" s="407">
        <v>894108.54</v>
      </c>
      <c r="C165" s="408">
        <v>947968.22</v>
      </c>
      <c r="D165" s="408">
        <v>1108903.84</v>
      </c>
      <c r="E165" s="408">
        <v>1451814.44</v>
      </c>
      <c r="F165" s="408">
        <v>1404932.38</v>
      </c>
      <c r="G165" s="408">
        <v>1406928.59</v>
      </c>
      <c r="H165" s="405"/>
    </row>
    <row r="166" spans="1:8" ht="18" customHeight="1" thickBot="1">
      <c r="A166" s="410" t="s">
        <v>181</v>
      </c>
      <c r="B166" s="411">
        <f aca="true" t="shared" si="69" ref="B166:G166">B164</f>
        <v>894108.54</v>
      </c>
      <c r="C166" s="412">
        <f t="shared" si="69"/>
        <v>947968.22</v>
      </c>
      <c r="D166" s="412">
        <f t="shared" si="69"/>
        <v>1108903.84</v>
      </c>
      <c r="E166" s="412">
        <f t="shared" si="69"/>
        <v>1451814.44</v>
      </c>
      <c r="F166" s="412">
        <f t="shared" si="69"/>
        <v>1404932.38</v>
      </c>
      <c r="G166" s="412">
        <f t="shared" si="69"/>
        <v>1406928.59</v>
      </c>
      <c r="H166" s="405"/>
    </row>
    <row r="167" spans="1:8" ht="11.25">
      <c r="A167" s="402"/>
      <c r="B167" s="403"/>
      <c r="C167" s="142"/>
      <c r="D167" s="404"/>
      <c r="E167" s="142"/>
      <c r="F167" s="142"/>
      <c r="G167" s="142"/>
      <c r="H167" s="405"/>
    </row>
    <row r="168" spans="1:8" ht="11.25">
      <c r="A168" s="402"/>
      <c r="B168" s="403"/>
      <c r="C168" s="142"/>
      <c r="D168" s="404"/>
      <c r="E168" s="142"/>
      <c r="F168" s="142"/>
      <c r="G168" s="142"/>
      <c r="H168" s="405"/>
    </row>
    <row r="169" spans="1:8" ht="11.25">
      <c r="A169" s="402"/>
      <c r="B169" s="403"/>
      <c r="C169" s="142"/>
      <c r="D169" s="404"/>
      <c r="E169" s="142"/>
      <c r="F169" s="142"/>
      <c r="G169" s="142"/>
      <c r="H169" s="405"/>
    </row>
    <row r="170" spans="1:8" ht="11.25">
      <c r="A170" s="402"/>
      <c r="B170" s="403"/>
      <c r="C170" s="142"/>
      <c r="D170" s="404"/>
      <c r="E170" s="142"/>
      <c r="F170" s="142"/>
      <c r="G170" s="142"/>
      <c r="H170" s="405"/>
    </row>
    <row r="171" spans="1:8" ht="11.25">
      <c r="A171" s="402"/>
      <c r="B171" s="403"/>
      <c r="C171" s="142"/>
      <c r="D171" s="404"/>
      <c r="E171" s="142"/>
      <c r="F171" s="142"/>
      <c r="G171" s="142"/>
      <c r="H171" s="405"/>
    </row>
    <row r="172" spans="1:8" ht="15.75">
      <c r="A172" s="402"/>
      <c r="B172" s="403"/>
      <c r="C172" s="613" t="s">
        <v>265</v>
      </c>
      <c r="D172" s="614"/>
      <c r="E172" s="614"/>
      <c r="F172" s="142"/>
      <c r="G172" s="142"/>
      <c r="H172" s="405"/>
    </row>
    <row r="173" spans="1:8" ht="19.5" customHeight="1">
      <c r="A173" s="197"/>
      <c r="B173" s="300"/>
      <c r="C173" s="128"/>
      <c r="D173" s="143"/>
      <c r="E173" s="143"/>
      <c r="F173" s="143"/>
      <c r="G173" s="128"/>
      <c r="H173" s="413"/>
    </row>
    <row r="174" spans="1:8" ht="14.25" customHeight="1">
      <c r="A174" s="444"/>
      <c r="B174" s="389"/>
      <c r="C174" s="146"/>
      <c r="D174" s="147" t="s">
        <v>266</v>
      </c>
      <c r="E174" s="147"/>
      <c r="F174" s="145"/>
      <c r="G174" s="445"/>
      <c r="H174" s="387"/>
    </row>
    <row r="175" spans="1:8" ht="14.25" customHeight="1">
      <c r="A175" s="444"/>
      <c r="B175" s="389"/>
      <c r="C175" s="146"/>
      <c r="D175" s="147"/>
      <c r="E175" s="147"/>
      <c r="F175" s="145"/>
      <c r="G175" s="445"/>
      <c r="H175" s="387"/>
    </row>
    <row r="176" spans="1:8" ht="15" customHeight="1">
      <c r="A176" s="136"/>
      <c r="B176" s="446"/>
      <c r="C176" s="610" t="s">
        <v>263</v>
      </c>
      <c r="D176" s="609"/>
      <c r="E176" s="609"/>
      <c r="F176" s="609"/>
      <c r="G176" s="127"/>
      <c r="H176" s="387"/>
    </row>
    <row r="177" spans="1:8" ht="11.25" hidden="1">
      <c r="A177" s="388"/>
      <c r="B177" s="447"/>
      <c r="C177" s="387"/>
      <c r="D177" s="448"/>
      <c r="E177" s="448"/>
      <c r="F177" s="448"/>
      <c r="G177" s="448"/>
      <c r="H177" s="387"/>
    </row>
    <row r="178" spans="1:8" s="100" customFormat="1" ht="20.25" customHeight="1" thickBot="1">
      <c r="A178" s="198" t="s">
        <v>306</v>
      </c>
      <c r="B178" s="449"/>
      <c r="C178" s="450"/>
      <c r="D178" s="450"/>
      <c r="E178" s="450"/>
      <c r="F178" s="450"/>
      <c r="G178" s="450"/>
      <c r="H178" s="450"/>
    </row>
    <row r="179" spans="1:8" ht="11.25" customHeight="1">
      <c r="A179" s="498" t="s">
        <v>16</v>
      </c>
      <c r="B179" s="508" t="s">
        <v>17</v>
      </c>
      <c r="C179" s="500" t="s">
        <v>247</v>
      </c>
      <c r="D179" s="365"/>
      <c r="E179" s="365"/>
      <c r="F179" s="365"/>
      <c r="G179" s="365"/>
      <c r="H179" s="365"/>
    </row>
    <row r="180" spans="1:8" ht="30" customHeight="1" thickBot="1">
      <c r="A180" s="520"/>
      <c r="B180" s="514"/>
      <c r="C180" s="501"/>
      <c r="D180" s="367" t="s">
        <v>248</v>
      </c>
      <c r="E180" s="367" t="s">
        <v>249</v>
      </c>
      <c r="F180" s="367" t="s">
        <v>250</v>
      </c>
      <c r="G180" s="367" t="s">
        <v>251</v>
      </c>
      <c r="H180" s="367" t="s">
        <v>262</v>
      </c>
    </row>
    <row r="181" spans="1:8" ht="26.25" customHeight="1">
      <c r="A181" s="183">
        <v>6</v>
      </c>
      <c r="B181" s="301" t="s">
        <v>302</v>
      </c>
      <c r="C181" s="167">
        <f aca="true" t="shared" si="70" ref="C181:H181">C182</f>
        <v>101275.15</v>
      </c>
      <c r="D181" s="167">
        <f t="shared" si="70"/>
        <v>130503.47</v>
      </c>
      <c r="E181" s="167">
        <f t="shared" si="70"/>
        <v>158486.11</v>
      </c>
      <c r="F181" s="167">
        <f t="shared" si="70"/>
        <v>184162</v>
      </c>
      <c r="G181" s="167">
        <f t="shared" si="70"/>
        <v>140267.54</v>
      </c>
      <c r="H181" s="167">
        <f t="shared" si="70"/>
        <v>140267.54</v>
      </c>
    </row>
    <row r="182" spans="1:8" ht="65.25" customHeight="1">
      <c r="A182" s="70">
        <v>67</v>
      </c>
      <c r="B182" s="302" t="s">
        <v>18</v>
      </c>
      <c r="C182" s="92">
        <f aca="true" t="shared" si="71" ref="C182:H182">C183+C184</f>
        <v>101275.15</v>
      </c>
      <c r="D182" s="92">
        <f t="shared" si="71"/>
        <v>130503.47</v>
      </c>
      <c r="E182" s="92">
        <f t="shared" si="71"/>
        <v>158486.11</v>
      </c>
      <c r="F182" s="92">
        <f t="shared" si="71"/>
        <v>184162</v>
      </c>
      <c r="G182" s="92">
        <f t="shared" si="71"/>
        <v>140267.54</v>
      </c>
      <c r="H182" s="92">
        <f t="shared" si="71"/>
        <v>140267.54</v>
      </c>
    </row>
    <row r="183" spans="1:8" ht="45">
      <c r="A183" s="82">
        <v>6711</v>
      </c>
      <c r="B183" s="303" t="s">
        <v>20</v>
      </c>
      <c r="C183" s="184">
        <v>101275.15</v>
      </c>
      <c r="D183" s="185">
        <v>130503.47</v>
      </c>
      <c r="E183" s="185">
        <v>146541.06</v>
      </c>
      <c r="F183" s="185">
        <v>184162</v>
      </c>
      <c r="G183" s="185">
        <v>140267.54</v>
      </c>
      <c r="H183" s="185">
        <v>140267.54</v>
      </c>
    </row>
    <row r="184" spans="1:8" ht="58.5" customHeight="1">
      <c r="A184" s="82">
        <v>6712</v>
      </c>
      <c r="B184" s="303" t="s">
        <v>21</v>
      </c>
      <c r="C184" s="184">
        <v>0</v>
      </c>
      <c r="D184" s="186">
        <v>0</v>
      </c>
      <c r="E184" s="186">
        <v>11945.05</v>
      </c>
      <c r="F184" s="186">
        <f>F64</f>
        <v>0</v>
      </c>
      <c r="G184" s="186">
        <f>G64</f>
        <v>0</v>
      </c>
      <c r="H184" s="186">
        <f>H64</f>
        <v>0</v>
      </c>
    </row>
    <row r="185" spans="1:8" s="17" customFormat="1" ht="30" customHeight="1">
      <c r="A185" s="578" t="s">
        <v>97</v>
      </c>
      <c r="B185" s="579"/>
      <c r="C185" s="187">
        <f aca="true" t="shared" si="72" ref="C185:H185">C182</f>
        <v>101275.15</v>
      </c>
      <c r="D185" s="187">
        <f t="shared" si="72"/>
        <v>130503.47</v>
      </c>
      <c r="E185" s="187">
        <f t="shared" si="72"/>
        <v>158486.11</v>
      </c>
      <c r="F185" s="187">
        <f t="shared" si="72"/>
        <v>184162</v>
      </c>
      <c r="G185" s="187">
        <f t="shared" si="72"/>
        <v>140267.54</v>
      </c>
      <c r="H185" s="187">
        <f t="shared" si="72"/>
        <v>140267.54</v>
      </c>
    </row>
    <row r="186" spans="1:8" ht="17.25" customHeight="1">
      <c r="A186" s="199"/>
      <c r="B186" s="304"/>
      <c r="C186" s="42"/>
      <c r="D186" s="241"/>
      <c r="E186" s="241"/>
      <c r="F186" s="241"/>
      <c r="G186" s="241"/>
      <c r="H186" s="387"/>
    </row>
    <row r="187" spans="1:8" s="100" customFormat="1" ht="12.75" thickBot="1">
      <c r="A187" s="200" t="s">
        <v>98</v>
      </c>
      <c r="B187" s="451"/>
      <c r="C187" s="452"/>
      <c r="D187" s="452"/>
      <c r="E187" s="452"/>
      <c r="F187" s="452"/>
      <c r="G187" s="452"/>
      <c r="H187" s="394"/>
    </row>
    <row r="188" spans="1:8" ht="11.25" customHeight="1">
      <c r="A188" s="498" t="s">
        <v>16</v>
      </c>
      <c r="B188" s="508" t="s">
        <v>17</v>
      </c>
      <c r="C188" s="500" t="s">
        <v>247</v>
      </c>
      <c r="D188" s="365"/>
      <c r="E188" s="365"/>
      <c r="F188" s="365"/>
      <c r="G188" s="365"/>
      <c r="H188" s="365"/>
    </row>
    <row r="189" spans="1:8" ht="25.5" customHeight="1" thickBot="1">
      <c r="A189" s="520"/>
      <c r="B189" s="523"/>
      <c r="C189" s="501"/>
      <c r="D189" s="367" t="s">
        <v>248</v>
      </c>
      <c r="E189" s="367" t="s">
        <v>249</v>
      </c>
      <c r="F189" s="367" t="s">
        <v>250</v>
      </c>
      <c r="G189" s="367" t="s">
        <v>251</v>
      </c>
      <c r="H189" s="367" t="s">
        <v>262</v>
      </c>
    </row>
    <row r="190" spans="1:16" ht="26.25" customHeight="1">
      <c r="A190" s="183">
        <v>6</v>
      </c>
      <c r="B190" s="305" t="s">
        <v>302</v>
      </c>
      <c r="C190" s="167">
        <f aca="true" t="shared" si="73" ref="C190:H190">C191+C193</f>
        <v>773.79</v>
      </c>
      <c r="D190" s="167">
        <f t="shared" si="73"/>
        <v>850.76</v>
      </c>
      <c r="E190" s="167">
        <f t="shared" si="73"/>
        <v>850.76</v>
      </c>
      <c r="F190" s="167">
        <f t="shared" si="73"/>
        <v>850.76</v>
      </c>
      <c r="G190" s="167">
        <f t="shared" si="73"/>
        <v>850.76</v>
      </c>
      <c r="H190" s="167">
        <f t="shared" si="73"/>
        <v>850.76</v>
      </c>
      <c r="I190" s="44"/>
      <c r="J190" s="44"/>
      <c r="K190" s="44"/>
      <c r="L190" s="44"/>
      <c r="M190" s="44"/>
      <c r="N190" s="44"/>
      <c r="O190" s="44"/>
      <c r="P190" s="44"/>
    </row>
    <row r="191" spans="1:16" ht="45">
      <c r="A191" s="70">
        <v>66</v>
      </c>
      <c r="B191" s="302" t="s">
        <v>22</v>
      </c>
      <c r="C191" s="189">
        <f aca="true" t="shared" si="74" ref="C191:H191">C192</f>
        <v>773.77</v>
      </c>
      <c r="D191" s="189">
        <f t="shared" si="74"/>
        <v>844.12</v>
      </c>
      <c r="E191" s="189">
        <f t="shared" si="74"/>
        <v>844.12</v>
      </c>
      <c r="F191" s="189">
        <f t="shared" si="74"/>
        <v>844.12</v>
      </c>
      <c r="G191" s="189">
        <f t="shared" si="74"/>
        <v>844.12</v>
      </c>
      <c r="H191" s="189">
        <f t="shared" si="74"/>
        <v>844.12</v>
      </c>
      <c r="I191" s="45"/>
      <c r="J191" s="45"/>
      <c r="K191" s="45"/>
      <c r="L191" s="45"/>
      <c r="M191" s="45"/>
      <c r="N191" s="45"/>
      <c r="O191" s="45"/>
      <c r="P191" s="45"/>
    </row>
    <row r="192" spans="1:16" ht="42.75" customHeight="1">
      <c r="A192" s="188">
        <v>661</v>
      </c>
      <c r="B192" s="306" t="s">
        <v>23</v>
      </c>
      <c r="C192" s="189">
        <v>773.77</v>
      </c>
      <c r="D192" s="189">
        <v>844.12</v>
      </c>
      <c r="E192" s="189">
        <v>844.12</v>
      </c>
      <c r="F192" s="189">
        <v>844.12</v>
      </c>
      <c r="G192" s="189">
        <v>844.12</v>
      </c>
      <c r="H192" s="189">
        <v>844.12</v>
      </c>
      <c r="I192" s="45"/>
      <c r="J192" s="45"/>
      <c r="K192" s="45"/>
      <c r="L192" s="45"/>
      <c r="M192" s="45"/>
      <c r="N192" s="45"/>
      <c r="O192" s="45"/>
      <c r="P192" s="45"/>
    </row>
    <row r="193" spans="1:16" ht="21" customHeight="1">
      <c r="A193" s="188">
        <v>64</v>
      </c>
      <c r="B193" s="306" t="s">
        <v>26</v>
      </c>
      <c r="C193" s="189">
        <f aca="true" t="shared" si="75" ref="C193:H193">C194</f>
        <v>0.02</v>
      </c>
      <c r="D193" s="189">
        <f t="shared" si="75"/>
        <v>6.64</v>
      </c>
      <c r="E193" s="189">
        <f t="shared" si="75"/>
        <v>6.64</v>
      </c>
      <c r="F193" s="189">
        <f t="shared" si="75"/>
        <v>6.64</v>
      </c>
      <c r="G193" s="189">
        <f t="shared" si="75"/>
        <v>6.64</v>
      </c>
      <c r="H193" s="189">
        <f t="shared" si="75"/>
        <v>6.64</v>
      </c>
      <c r="I193" s="47"/>
      <c r="J193" s="47"/>
      <c r="K193" s="47"/>
      <c r="L193" s="47"/>
      <c r="M193" s="47"/>
      <c r="N193" s="47"/>
      <c r="O193" s="47"/>
      <c r="P193" s="47"/>
    </row>
    <row r="194" spans="1:16" ht="33.75" customHeight="1">
      <c r="A194" s="188">
        <v>641</v>
      </c>
      <c r="B194" s="306" t="s">
        <v>99</v>
      </c>
      <c r="C194" s="189">
        <v>0.02</v>
      </c>
      <c r="D194" s="189">
        <v>6.64</v>
      </c>
      <c r="E194" s="189">
        <f>E74</f>
        <v>6.64</v>
      </c>
      <c r="F194" s="189">
        <f>F74</f>
        <v>6.64</v>
      </c>
      <c r="G194" s="189">
        <f>G74</f>
        <v>6.64</v>
      </c>
      <c r="H194" s="189">
        <f>H74</f>
        <v>6.64</v>
      </c>
      <c r="I194" s="45"/>
      <c r="J194" s="45"/>
      <c r="K194" s="45"/>
      <c r="L194" s="45"/>
      <c r="M194" s="45"/>
      <c r="N194" s="45"/>
      <c r="O194" s="45"/>
      <c r="P194" s="45"/>
    </row>
    <row r="195" spans="1:16" ht="33" customHeight="1">
      <c r="A195" s="578" t="s">
        <v>100</v>
      </c>
      <c r="B195" s="579"/>
      <c r="C195" s="187">
        <f aca="true" t="shared" si="76" ref="C195:H195">C190</f>
        <v>773.79</v>
      </c>
      <c r="D195" s="187">
        <f t="shared" si="76"/>
        <v>850.76</v>
      </c>
      <c r="E195" s="187">
        <f t="shared" si="76"/>
        <v>850.76</v>
      </c>
      <c r="F195" s="187">
        <f t="shared" si="76"/>
        <v>850.76</v>
      </c>
      <c r="G195" s="187">
        <f t="shared" si="76"/>
        <v>850.76</v>
      </c>
      <c r="H195" s="187">
        <f t="shared" si="76"/>
        <v>850.76</v>
      </c>
      <c r="I195" s="45"/>
      <c r="J195" s="45"/>
      <c r="K195" s="45"/>
      <c r="L195" s="45"/>
      <c r="M195" s="45"/>
      <c r="N195" s="45"/>
      <c r="O195" s="45"/>
      <c r="P195" s="45"/>
    </row>
    <row r="196" spans="1:16" ht="16.5" customHeight="1">
      <c r="A196" s="201"/>
      <c r="B196" s="307"/>
      <c r="C196" s="48"/>
      <c r="D196" s="242"/>
      <c r="E196" s="242"/>
      <c r="F196" s="242"/>
      <c r="G196" s="242"/>
      <c r="H196" s="453"/>
      <c r="I196" s="45"/>
      <c r="J196" s="45"/>
      <c r="K196" s="45"/>
      <c r="L196" s="45"/>
      <c r="M196" s="45"/>
      <c r="N196" s="45"/>
      <c r="O196" s="45"/>
      <c r="P196" s="45"/>
    </row>
    <row r="197" spans="1:16" s="100" customFormat="1" ht="12.75" thickBot="1">
      <c r="A197" s="200" t="s">
        <v>101</v>
      </c>
      <c r="B197" s="451"/>
      <c r="C197" s="452"/>
      <c r="D197" s="452"/>
      <c r="E197" s="452"/>
      <c r="F197" s="452"/>
      <c r="G197" s="452"/>
      <c r="H197" s="394"/>
      <c r="I197" s="1"/>
      <c r="J197" s="1"/>
      <c r="K197" s="1"/>
      <c r="L197" s="1"/>
      <c r="M197" s="1"/>
      <c r="N197" s="1"/>
      <c r="O197" s="1"/>
      <c r="P197" s="1"/>
    </row>
    <row r="198" spans="1:16" ht="11.25" customHeight="1">
      <c r="A198" s="498" t="s">
        <v>16</v>
      </c>
      <c r="B198" s="508" t="s">
        <v>17</v>
      </c>
      <c r="C198" s="500" t="s">
        <v>247</v>
      </c>
      <c r="D198" s="365"/>
      <c r="E198" s="365"/>
      <c r="F198" s="365"/>
      <c r="G198" s="365"/>
      <c r="H198" s="365"/>
      <c r="I198" s="45"/>
      <c r="J198" s="45"/>
      <c r="K198" s="45"/>
      <c r="L198" s="45"/>
      <c r="M198" s="45"/>
      <c r="N198" s="45"/>
      <c r="O198" s="45"/>
      <c r="P198" s="45"/>
    </row>
    <row r="199" spans="1:16" ht="33" customHeight="1" thickBot="1">
      <c r="A199" s="520"/>
      <c r="B199" s="523"/>
      <c r="C199" s="501"/>
      <c r="D199" s="367" t="s">
        <v>248</v>
      </c>
      <c r="E199" s="367" t="s">
        <v>249</v>
      </c>
      <c r="F199" s="367" t="s">
        <v>250</v>
      </c>
      <c r="G199" s="367" t="s">
        <v>251</v>
      </c>
      <c r="H199" s="367" t="s">
        <v>262</v>
      </c>
      <c r="I199" s="45"/>
      <c r="J199" s="45"/>
      <c r="K199" s="45"/>
      <c r="L199" s="45"/>
      <c r="M199" s="45"/>
      <c r="N199" s="45"/>
      <c r="O199" s="45"/>
      <c r="P199" s="45"/>
    </row>
    <row r="200" spans="1:16" ht="24" customHeight="1">
      <c r="A200" s="183">
        <v>6</v>
      </c>
      <c r="B200" s="301" t="s">
        <v>302</v>
      </c>
      <c r="C200" s="167">
        <f aca="true" t="shared" si="77" ref="C200:H201">C201</f>
        <v>204.39</v>
      </c>
      <c r="D200" s="167">
        <f t="shared" si="77"/>
        <v>400</v>
      </c>
      <c r="E200" s="167">
        <f t="shared" si="77"/>
        <v>400</v>
      </c>
      <c r="F200" s="167">
        <f t="shared" si="77"/>
        <v>400</v>
      </c>
      <c r="G200" s="167">
        <f t="shared" si="77"/>
        <v>400</v>
      </c>
      <c r="H200" s="167">
        <f t="shared" si="77"/>
        <v>400</v>
      </c>
      <c r="I200" s="573"/>
      <c r="J200" s="573"/>
      <c r="K200" s="573"/>
      <c r="L200" s="572"/>
      <c r="M200" s="572"/>
      <c r="N200" s="50"/>
      <c r="O200" s="50"/>
      <c r="P200" s="49"/>
    </row>
    <row r="201" spans="1:16" ht="56.25" customHeight="1">
      <c r="A201" s="169">
        <v>65</v>
      </c>
      <c r="B201" s="308" t="s">
        <v>307</v>
      </c>
      <c r="C201" s="168">
        <f t="shared" si="77"/>
        <v>204.39</v>
      </c>
      <c r="D201" s="168">
        <f t="shared" si="77"/>
        <v>400</v>
      </c>
      <c r="E201" s="168">
        <f t="shared" si="77"/>
        <v>400</v>
      </c>
      <c r="F201" s="168">
        <f t="shared" si="77"/>
        <v>400</v>
      </c>
      <c r="G201" s="168">
        <f t="shared" si="77"/>
        <v>400</v>
      </c>
      <c r="H201" s="168">
        <f t="shared" si="77"/>
        <v>400</v>
      </c>
      <c r="I201" s="573"/>
      <c r="J201" s="573"/>
      <c r="K201" s="573"/>
      <c r="L201" s="572"/>
      <c r="M201" s="572"/>
      <c r="N201" s="160"/>
      <c r="O201" s="160"/>
      <c r="P201" s="49"/>
    </row>
    <row r="202" spans="1:16" ht="42" customHeight="1">
      <c r="A202" s="70">
        <v>652</v>
      </c>
      <c r="B202" s="302" t="s">
        <v>24</v>
      </c>
      <c r="C202" s="92">
        <f aca="true" t="shared" si="78" ref="C202:H202">C203</f>
        <v>204.39</v>
      </c>
      <c r="D202" s="92">
        <f t="shared" si="78"/>
        <v>400</v>
      </c>
      <c r="E202" s="92">
        <f t="shared" si="78"/>
        <v>400</v>
      </c>
      <c r="F202" s="92">
        <f t="shared" si="78"/>
        <v>400</v>
      </c>
      <c r="G202" s="92">
        <f t="shared" si="78"/>
        <v>400</v>
      </c>
      <c r="H202" s="92">
        <f t="shared" si="78"/>
        <v>400</v>
      </c>
      <c r="I202" s="573"/>
      <c r="J202" s="573"/>
      <c r="K202" s="573"/>
      <c r="L202" s="572"/>
      <c r="M202" s="572"/>
      <c r="N202" s="50"/>
      <c r="O202" s="50"/>
      <c r="P202" s="49"/>
    </row>
    <row r="203" spans="1:16" ht="59.25" customHeight="1">
      <c r="A203" s="190">
        <v>6526</v>
      </c>
      <c r="B203" s="309" t="s">
        <v>25</v>
      </c>
      <c r="C203" s="185">
        <v>204.39</v>
      </c>
      <c r="D203" s="186">
        <v>400</v>
      </c>
      <c r="E203" s="186">
        <f>E71</f>
        <v>400</v>
      </c>
      <c r="F203" s="186">
        <f>F71</f>
        <v>400</v>
      </c>
      <c r="G203" s="186">
        <f>G71</f>
        <v>400</v>
      </c>
      <c r="H203" s="186">
        <f>H71</f>
        <v>400</v>
      </c>
      <c r="I203" s="43"/>
      <c r="J203" s="43"/>
      <c r="K203" s="43"/>
      <c r="L203" s="43"/>
      <c r="M203" s="43"/>
      <c r="N203" s="51"/>
      <c r="O203" s="51"/>
      <c r="P203" s="52"/>
    </row>
    <row r="204" spans="1:16" ht="32.25" customHeight="1">
      <c r="A204" s="578" t="s">
        <v>102</v>
      </c>
      <c r="B204" s="579"/>
      <c r="C204" s="187">
        <f aca="true" t="shared" si="79" ref="C204:H204">C200</f>
        <v>204.39</v>
      </c>
      <c r="D204" s="187">
        <f t="shared" si="79"/>
        <v>400</v>
      </c>
      <c r="E204" s="187">
        <f t="shared" si="79"/>
        <v>400</v>
      </c>
      <c r="F204" s="187">
        <f t="shared" si="79"/>
        <v>400</v>
      </c>
      <c r="G204" s="187">
        <f t="shared" si="79"/>
        <v>400</v>
      </c>
      <c r="H204" s="187">
        <f t="shared" si="79"/>
        <v>400</v>
      </c>
      <c r="I204" s="53"/>
      <c r="J204" s="53"/>
      <c r="K204" s="53"/>
      <c r="L204" s="53"/>
      <c r="M204" s="53"/>
      <c r="N204" s="44"/>
      <c r="O204" s="44"/>
      <c r="P204" s="52"/>
    </row>
    <row r="205" spans="1:16" ht="11.25">
      <c r="A205" s="201"/>
      <c r="B205" s="307"/>
      <c r="C205" s="48"/>
      <c r="D205" s="242"/>
      <c r="E205" s="242"/>
      <c r="F205" s="242"/>
      <c r="G205" s="242"/>
      <c r="H205" s="453"/>
      <c r="I205" s="53"/>
      <c r="J205" s="53"/>
      <c r="K205" s="53"/>
      <c r="L205" s="53"/>
      <c r="M205" s="53"/>
      <c r="N205" s="44"/>
      <c r="O205" s="44"/>
      <c r="P205" s="52"/>
    </row>
    <row r="206" spans="1:16" s="100" customFormat="1" ht="12.75" thickBot="1">
      <c r="A206" s="202" t="s">
        <v>103</v>
      </c>
      <c r="B206" s="454"/>
      <c r="C206" s="394"/>
      <c r="D206" s="455"/>
      <c r="E206" s="455"/>
      <c r="F206" s="455"/>
      <c r="G206" s="455"/>
      <c r="H206" s="394"/>
      <c r="I206" s="2"/>
      <c r="J206" s="2"/>
      <c r="K206" s="2"/>
      <c r="L206" s="2"/>
      <c r="M206" s="2"/>
      <c r="N206" s="3"/>
      <c r="O206" s="3"/>
      <c r="P206" s="4"/>
    </row>
    <row r="207" spans="1:16" ht="11.25" customHeight="1">
      <c r="A207" s="498" t="s">
        <v>16</v>
      </c>
      <c r="B207" s="508" t="s">
        <v>17</v>
      </c>
      <c r="C207" s="500" t="s">
        <v>247</v>
      </c>
      <c r="D207" s="365"/>
      <c r="E207" s="365"/>
      <c r="F207" s="365"/>
      <c r="G207" s="365"/>
      <c r="H207" s="365"/>
      <c r="I207" s="43"/>
      <c r="J207" s="43"/>
      <c r="K207" s="43"/>
      <c r="L207" s="43"/>
      <c r="M207" s="43"/>
      <c r="N207" s="54"/>
      <c r="O207" s="54"/>
      <c r="P207" s="52"/>
    </row>
    <row r="208" spans="1:16" ht="30.75" customHeight="1" thickBot="1">
      <c r="A208" s="520"/>
      <c r="B208" s="523"/>
      <c r="C208" s="501"/>
      <c r="D208" s="367" t="s">
        <v>248</v>
      </c>
      <c r="E208" s="367" t="s">
        <v>249</v>
      </c>
      <c r="F208" s="367" t="s">
        <v>250</v>
      </c>
      <c r="G208" s="367" t="s">
        <v>251</v>
      </c>
      <c r="H208" s="367" t="s">
        <v>262</v>
      </c>
      <c r="I208" s="43"/>
      <c r="J208" s="43"/>
      <c r="K208" s="43"/>
      <c r="L208" s="43"/>
      <c r="M208" s="43"/>
      <c r="N208" s="54"/>
      <c r="O208" s="54"/>
      <c r="P208" s="52"/>
    </row>
    <row r="209" spans="1:16" ht="25.5" customHeight="1">
      <c r="A209" s="183">
        <v>6</v>
      </c>
      <c r="B209" s="301" t="s">
        <v>302</v>
      </c>
      <c r="C209" s="167">
        <f aca="true" t="shared" si="80" ref="C209:H209">C210</f>
        <v>785035.08</v>
      </c>
      <c r="D209" s="167">
        <f t="shared" si="80"/>
        <v>816213.9900000001</v>
      </c>
      <c r="E209" s="167">
        <f t="shared" si="80"/>
        <v>948839.97</v>
      </c>
      <c r="F209" s="167">
        <f t="shared" si="80"/>
        <v>1266401.6800000002</v>
      </c>
      <c r="G209" s="167">
        <f t="shared" si="80"/>
        <v>1263414.08</v>
      </c>
      <c r="H209" s="167">
        <f t="shared" si="80"/>
        <v>1265410.29</v>
      </c>
      <c r="I209" s="73"/>
      <c r="J209" s="43"/>
      <c r="K209" s="43"/>
      <c r="L209" s="43"/>
      <c r="M209" s="43"/>
      <c r="N209" s="54"/>
      <c r="O209" s="54"/>
      <c r="P209" s="52"/>
    </row>
    <row r="210" spans="1:16" ht="53.25" customHeight="1">
      <c r="A210" s="70">
        <v>63</v>
      </c>
      <c r="B210" s="302" t="s">
        <v>27</v>
      </c>
      <c r="C210" s="92">
        <f aca="true" t="shared" si="81" ref="C210:H210">C211+C214</f>
        <v>785035.08</v>
      </c>
      <c r="D210" s="92">
        <f t="shared" si="81"/>
        <v>816213.9900000001</v>
      </c>
      <c r="E210" s="92">
        <f t="shared" si="81"/>
        <v>948839.97</v>
      </c>
      <c r="F210" s="92">
        <f t="shared" si="81"/>
        <v>1266401.6800000002</v>
      </c>
      <c r="G210" s="92">
        <f t="shared" si="81"/>
        <v>1263414.08</v>
      </c>
      <c r="H210" s="92">
        <f t="shared" si="81"/>
        <v>1265410.29</v>
      </c>
      <c r="I210" s="45"/>
      <c r="J210" s="45"/>
      <c r="K210" s="45"/>
      <c r="L210" s="45"/>
      <c r="M210" s="45"/>
      <c r="N210" s="45"/>
      <c r="O210" s="45"/>
      <c r="P210" s="45"/>
    </row>
    <row r="211" spans="1:16" ht="42.75" customHeight="1">
      <c r="A211" s="188">
        <v>636</v>
      </c>
      <c r="B211" s="306" t="s">
        <v>28</v>
      </c>
      <c r="C211" s="168">
        <f aca="true" t="shared" si="82" ref="C211:H211">C212+C213</f>
        <v>756875.35</v>
      </c>
      <c r="D211" s="168">
        <f t="shared" si="82"/>
        <v>769473.8500000001</v>
      </c>
      <c r="E211" s="168">
        <f t="shared" si="82"/>
        <v>899606.26</v>
      </c>
      <c r="F211" s="168">
        <f t="shared" si="82"/>
        <v>1257537.35</v>
      </c>
      <c r="G211" s="168">
        <f t="shared" si="82"/>
        <v>1263414.08</v>
      </c>
      <c r="H211" s="168">
        <f t="shared" si="82"/>
        <v>1265410.29</v>
      </c>
      <c r="I211" s="45"/>
      <c r="J211" s="45"/>
      <c r="K211" s="45"/>
      <c r="L211" s="45"/>
      <c r="M211" s="45"/>
      <c r="N211" s="45"/>
      <c r="O211" s="45"/>
      <c r="P211" s="45"/>
    </row>
    <row r="212" spans="1:16" ht="42.75" customHeight="1">
      <c r="A212" s="78">
        <v>6361</v>
      </c>
      <c r="B212" s="310" t="s">
        <v>308</v>
      </c>
      <c r="C212" s="191">
        <v>745233.95</v>
      </c>
      <c r="D212" s="185">
        <v>757528.8</v>
      </c>
      <c r="E212" s="185">
        <v>867752.79</v>
      </c>
      <c r="F212" s="185">
        <v>1245592.3</v>
      </c>
      <c r="G212" s="185">
        <v>1251469.03</v>
      </c>
      <c r="H212" s="185">
        <v>1253465.24</v>
      </c>
      <c r="I212" s="45"/>
      <c r="J212" s="45"/>
      <c r="K212" s="45"/>
      <c r="L212" s="45"/>
      <c r="M212" s="45"/>
      <c r="N212" s="45"/>
      <c r="O212" s="45"/>
      <c r="P212" s="45"/>
    </row>
    <row r="213" spans="1:16" ht="63.75" customHeight="1">
      <c r="A213" s="78">
        <v>6362</v>
      </c>
      <c r="B213" s="310" t="s">
        <v>309</v>
      </c>
      <c r="C213" s="191">
        <v>11641.4</v>
      </c>
      <c r="D213" s="185">
        <v>11945.05</v>
      </c>
      <c r="E213" s="185">
        <v>31853.47</v>
      </c>
      <c r="F213" s="185">
        <v>11945.05</v>
      </c>
      <c r="G213" s="185">
        <v>11945.05</v>
      </c>
      <c r="H213" s="185">
        <v>11945.05</v>
      </c>
      <c r="I213" s="55"/>
      <c r="J213" s="55"/>
      <c r="K213" s="55"/>
      <c r="L213" s="55"/>
      <c r="M213" s="45"/>
      <c r="N213" s="45"/>
      <c r="O213" s="45"/>
      <c r="P213" s="45"/>
    </row>
    <row r="214" spans="1:16" ht="63.75" customHeight="1">
      <c r="A214" s="188">
        <v>639</v>
      </c>
      <c r="B214" s="306" t="s">
        <v>210</v>
      </c>
      <c r="C214" s="168">
        <f aca="true" t="shared" si="83" ref="C214:H214">C215+C216+C217+C218</f>
        <v>28159.73</v>
      </c>
      <c r="D214" s="168">
        <f t="shared" si="83"/>
        <v>46740.14</v>
      </c>
      <c r="E214" s="168">
        <f t="shared" si="83"/>
        <v>49233.71</v>
      </c>
      <c r="F214" s="168">
        <f t="shared" si="83"/>
        <v>8864.33</v>
      </c>
      <c r="G214" s="168">
        <f t="shared" si="83"/>
        <v>0</v>
      </c>
      <c r="H214" s="168">
        <f t="shared" si="83"/>
        <v>0</v>
      </c>
      <c r="I214" s="55"/>
      <c r="J214" s="55"/>
      <c r="K214" s="55"/>
      <c r="L214" s="55"/>
      <c r="M214" s="45"/>
      <c r="N214" s="45"/>
      <c r="O214" s="45"/>
      <c r="P214" s="45"/>
    </row>
    <row r="215" spans="1:16" ht="63.75" customHeight="1">
      <c r="A215" s="78">
        <v>6391</v>
      </c>
      <c r="B215" s="310" t="s">
        <v>162</v>
      </c>
      <c r="C215" s="191">
        <v>1590.18</v>
      </c>
      <c r="D215" s="185">
        <v>813.92</v>
      </c>
      <c r="E215" s="185">
        <v>1187.96</v>
      </c>
      <c r="F215" s="185">
        <v>5422.33</v>
      </c>
      <c r="G215" s="185">
        <v>0</v>
      </c>
      <c r="H215" s="185">
        <v>0</v>
      </c>
      <c r="I215" s="55"/>
      <c r="J215" s="55"/>
      <c r="K215" s="55"/>
      <c r="L215" s="55"/>
      <c r="M215" s="45"/>
      <c r="N215" s="45"/>
      <c r="O215" s="45"/>
      <c r="P215" s="45"/>
    </row>
    <row r="216" spans="1:16" ht="43.5" customHeight="1">
      <c r="A216" s="78">
        <v>6392</v>
      </c>
      <c r="B216" s="310" t="s">
        <v>312</v>
      </c>
      <c r="C216" s="191">
        <v>2633.78</v>
      </c>
      <c r="D216" s="185">
        <v>6198</v>
      </c>
      <c r="E216" s="185">
        <v>6198</v>
      </c>
      <c r="F216" s="185">
        <v>0</v>
      </c>
      <c r="G216" s="185">
        <v>0</v>
      </c>
      <c r="H216" s="185">
        <v>0</v>
      </c>
      <c r="I216" s="45"/>
      <c r="J216" s="45"/>
      <c r="K216" s="45"/>
      <c r="L216" s="45"/>
      <c r="M216" s="45"/>
      <c r="N216" s="45"/>
      <c r="O216" s="45"/>
      <c r="P216" s="45"/>
    </row>
    <row r="217" spans="1:16" ht="51" customHeight="1">
      <c r="A217" s="78">
        <v>6393</v>
      </c>
      <c r="B217" s="310" t="s">
        <v>311</v>
      </c>
      <c r="C217" s="191">
        <v>9011</v>
      </c>
      <c r="D217" s="185">
        <v>4612.22</v>
      </c>
      <c r="E217" s="185">
        <v>6731.75</v>
      </c>
      <c r="F217" s="185">
        <v>516</v>
      </c>
      <c r="G217" s="185">
        <f>G80</f>
        <v>0</v>
      </c>
      <c r="H217" s="185">
        <f>H80</f>
        <v>0</v>
      </c>
      <c r="I217" s="45"/>
      <c r="J217" s="45"/>
      <c r="K217" s="45"/>
      <c r="L217" s="45"/>
      <c r="M217" s="45"/>
      <c r="N217" s="45"/>
      <c r="O217" s="45"/>
      <c r="P217" s="45"/>
    </row>
    <row r="218" spans="1:16" ht="51" customHeight="1">
      <c r="A218" s="78">
        <v>6394</v>
      </c>
      <c r="B218" s="310" t="s">
        <v>310</v>
      </c>
      <c r="C218" s="191">
        <v>14924.77</v>
      </c>
      <c r="D218" s="185">
        <v>35116</v>
      </c>
      <c r="E218" s="185">
        <v>35116</v>
      </c>
      <c r="F218" s="185">
        <v>2926</v>
      </c>
      <c r="G218" s="185">
        <v>0</v>
      </c>
      <c r="H218" s="185">
        <v>0</v>
      </c>
      <c r="I218" s="45"/>
      <c r="J218" s="45"/>
      <c r="K218" s="45"/>
      <c r="L218" s="45"/>
      <c r="M218" s="45"/>
      <c r="N218" s="45"/>
      <c r="O218" s="45"/>
      <c r="P218" s="45"/>
    </row>
    <row r="219" spans="1:16" ht="27.75" customHeight="1">
      <c r="A219" s="607" t="s">
        <v>264</v>
      </c>
      <c r="B219" s="607"/>
      <c r="C219" s="187">
        <f aca="true" t="shared" si="84" ref="C219:H219">C209</f>
        <v>785035.08</v>
      </c>
      <c r="D219" s="187">
        <f t="shared" si="84"/>
        <v>816213.9900000001</v>
      </c>
      <c r="E219" s="187">
        <f t="shared" si="84"/>
        <v>948839.97</v>
      </c>
      <c r="F219" s="187">
        <f t="shared" si="84"/>
        <v>1266401.6800000002</v>
      </c>
      <c r="G219" s="187">
        <f t="shared" si="84"/>
        <v>1263414.08</v>
      </c>
      <c r="H219" s="187">
        <f t="shared" si="84"/>
        <v>1265410.29</v>
      </c>
      <c r="I219" s="45"/>
      <c r="J219" s="45"/>
      <c r="K219" s="45"/>
      <c r="L219" s="45"/>
      <c r="M219" s="45"/>
      <c r="N219" s="45"/>
      <c r="O219" s="45"/>
      <c r="P219" s="45"/>
    </row>
    <row r="220" spans="1:16" ht="18.75" customHeight="1">
      <c r="A220" s="600"/>
      <c r="B220" s="601"/>
      <c r="C220" s="92"/>
      <c r="D220" s="92"/>
      <c r="E220" s="92"/>
      <c r="F220" s="92"/>
      <c r="G220" s="92"/>
      <c r="H220" s="92"/>
      <c r="I220" s="45"/>
      <c r="J220" s="45"/>
      <c r="K220" s="45"/>
      <c r="L220" s="45"/>
      <c r="M220" s="45"/>
      <c r="N220" s="45"/>
      <c r="O220" s="45"/>
      <c r="P220" s="45"/>
    </row>
    <row r="221" spans="1:16" ht="30.75" customHeight="1" thickBot="1">
      <c r="A221" s="200" t="s">
        <v>280</v>
      </c>
      <c r="B221" s="451"/>
      <c r="C221" s="452"/>
      <c r="D221" s="452"/>
      <c r="E221" s="452"/>
      <c r="F221" s="452"/>
      <c r="G221" s="452"/>
      <c r="H221" s="394"/>
      <c r="I221" s="45"/>
      <c r="J221" s="45"/>
      <c r="K221" s="45"/>
      <c r="L221" s="45"/>
      <c r="M221" s="45"/>
      <c r="N221" s="45"/>
      <c r="O221" s="45"/>
      <c r="P221" s="45"/>
    </row>
    <row r="222" spans="1:16" ht="11.25" customHeight="1">
      <c r="A222" s="498" t="s">
        <v>16</v>
      </c>
      <c r="B222" s="508" t="s">
        <v>17</v>
      </c>
      <c r="C222" s="500" t="s">
        <v>247</v>
      </c>
      <c r="D222" s="365"/>
      <c r="E222" s="365"/>
      <c r="F222" s="365"/>
      <c r="G222" s="365"/>
      <c r="H222" s="365"/>
      <c r="I222" s="45"/>
      <c r="J222" s="45"/>
      <c r="K222" s="45"/>
      <c r="L222" s="45"/>
      <c r="M222" s="45"/>
      <c r="N222" s="45"/>
      <c r="O222" s="45"/>
      <c r="P222" s="45"/>
    </row>
    <row r="223" spans="1:16" ht="21.75" thickBot="1">
      <c r="A223" s="507"/>
      <c r="B223" s="509"/>
      <c r="C223" s="505"/>
      <c r="D223" s="367" t="s">
        <v>248</v>
      </c>
      <c r="E223" s="367" t="s">
        <v>249</v>
      </c>
      <c r="F223" s="367" t="s">
        <v>250</v>
      </c>
      <c r="G223" s="367" t="s">
        <v>251</v>
      </c>
      <c r="H223" s="367" t="s">
        <v>262</v>
      </c>
      <c r="I223" s="45"/>
      <c r="J223" s="45"/>
      <c r="K223" s="45"/>
      <c r="L223" s="45"/>
      <c r="M223" s="45"/>
      <c r="N223" s="45"/>
      <c r="O223" s="45"/>
      <c r="P223" s="45"/>
    </row>
    <row r="224" spans="1:16" ht="19.5" customHeight="1">
      <c r="A224" s="414">
        <v>6</v>
      </c>
      <c r="B224" s="301" t="s">
        <v>302</v>
      </c>
      <c r="C224" s="257">
        <f aca="true" t="shared" si="85" ref="C224:H224">C225</f>
        <v>0</v>
      </c>
      <c r="D224" s="257">
        <f t="shared" si="85"/>
        <v>0</v>
      </c>
      <c r="E224" s="257">
        <f t="shared" si="85"/>
        <v>105</v>
      </c>
      <c r="F224" s="257">
        <f t="shared" si="85"/>
        <v>0</v>
      </c>
      <c r="G224" s="257">
        <f t="shared" si="85"/>
        <v>0</v>
      </c>
      <c r="H224" s="257">
        <f t="shared" si="85"/>
        <v>0</v>
      </c>
      <c r="I224" s="45"/>
      <c r="J224" s="45"/>
      <c r="K224" s="45"/>
      <c r="L224" s="45"/>
      <c r="M224" s="45"/>
      <c r="N224" s="45"/>
      <c r="O224" s="45"/>
      <c r="P224" s="45"/>
    </row>
    <row r="225" spans="1:16" ht="51" customHeight="1">
      <c r="A225" s="70">
        <v>66</v>
      </c>
      <c r="B225" s="302" t="s">
        <v>22</v>
      </c>
      <c r="C225" s="189">
        <f aca="true" t="shared" si="86" ref="C225:H225">C226</f>
        <v>0</v>
      </c>
      <c r="D225" s="189">
        <f t="shared" si="86"/>
        <v>0</v>
      </c>
      <c r="E225" s="189">
        <f t="shared" si="86"/>
        <v>105</v>
      </c>
      <c r="F225" s="189">
        <f t="shared" si="86"/>
        <v>0</v>
      </c>
      <c r="G225" s="189">
        <f t="shared" si="86"/>
        <v>0</v>
      </c>
      <c r="H225" s="189">
        <f t="shared" si="86"/>
        <v>0</v>
      </c>
      <c r="I225" s="45"/>
      <c r="J225" s="45"/>
      <c r="K225" s="45"/>
      <c r="L225" s="45"/>
      <c r="M225" s="45"/>
      <c r="N225" s="45"/>
      <c r="O225" s="45"/>
      <c r="P225" s="45"/>
    </row>
    <row r="226" spans="1:16" ht="39.75" customHeight="1">
      <c r="A226" s="188">
        <v>663</v>
      </c>
      <c r="B226" s="306" t="s">
        <v>281</v>
      </c>
      <c r="C226" s="189">
        <v>0</v>
      </c>
      <c r="D226" s="189">
        <v>0</v>
      </c>
      <c r="E226" s="189">
        <v>105</v>
      </c>
      <c r="F226" s="189">
        <v>0</v>
      </c>
      <c r="G226" s="189">
        <v>0</v>
      </c>
      <c r="H226" s="189">
        <v>0</v>
      </c>
      <c r="I226" s="45"/>
      <c r="J226" s="45"/>
      <c r="K226" s="45"/>
      <c r="L226" s="45"/>
      <c r="M226" s="45"/>
      <c r="N226" s="45"/>
      <c r="O226" s="45"/>
      <c r="P226" s="45"/>
    </row>
    <row r="227" spans="1:16" ht="33" customHeight="1">
      <c r="A227" s="578" t="s">
        <v>282</v>
      </c>
      <c r="B227" s="579"/>
      <c r="C227" s="187">
        <f aca="true" t="shared" si="87" ref="C227:H227">C224</f>
        <v>0</v>
      </c>
      <c r="D227" s="187">
        <f t="shared" si="87"/>
        <v>0</v>
      </c>
      <c r="E227" s="187">
        <f t="shared" si="87"/>
        <v>105</v>
      </c>
      <c r="F227" s="187">
        <f t="shared" si="87"/>
        <v>0</v>
      </c>
      <c r="G227" s="187">
        <f t="shared" si="87"/>
        <v>0</v>
      </c>
      <c r="H227" s="187">
        <f t="shared" si="87"/>
        <v>0</v>
      </c>
      <c r="I227" s="45"/>
      <c r="J227" s="45"/>
      <c r="K227" s="45"/>
      <c r="L227" s="45"/>
      <c r="M227" s="45"/>
      <c r="N227" s="45"/>
      <c r="O227" s="45"/>
      <c r="P227" s="45"/>
    </row>
    <row r="228" spans="1:16" ht="6" customHeight="1">
      <c r="A228" s="56"/>
      <c r="B228" s="311"/>
      <c r="C228" s="243"/>
      <c r="D228" s="243"/>
      <c r="E228" s="243"/>
      <c r="F228" s="243"/>
      <c r="G228" s="92"/>
      <c r="H228" s="92"/>
      <c r="I228" s="45"/>
      <c r="J228" s="45"/>
      <c r="K228" s="45"/>
      <c r="L228" s="45"/>
      <c r="M228" s="45"/>
      <c r="N228" s="45"/>
      <c r="O228" s="45"/>
      <c r="P228" s="45"/>
    </row>
    <row r="229" spans="1:16" ht="25.5" customHeight="1">
      <c r="A229" s="593" t="s">
        <v>206</v>
      </c>
      <c r="B229" s="593"/>
      <c r="C229" s="360">
        <f aca="true" t="shared" si="88" ref="C229:H229">C185+C195+C204+C219+C227</f>
        <v>887288.4099999999</v>
      </c>
      <c r="D229" s="360">
        <f t="shared" si="88"/>
        <v>947968.2200000001</v>
      </c>
      <c r="E229" s="360">
        <f>E185+E195+E204+E219+E227</f>
        <v>1108681.8399999999</v>
      </c>
      <c r="F229" s="360">
        <f t="shared" si="88"/>
        <v>1451814.4400000002</v>
      </c>
      <c r="G229" s="360">
        <f t="shared" si="88"/>
        <v>1404932.3800000001</v>
      </c>
      <c r="H229" s="360">
        <f t="shared" si="88"/>
        <v>1406928.59</v>
      </c>
      <c r="I229" s="45"/>
      <c r="J229" s="45"/>
      <c r="K229" s="45"/>
      <c r="L229" s="45"/>
      <c r="M229" s="45"/>
      <c r="N229" s="45"/>
      <c r="O229" s="45"/>
      <c r="P229" s="45"/>
    </row>
    <row r="230" spans="1:16" ht="25.5" customHeight="1">
      <c r="A230" s="203"/>
      <c r="B230" s="312"/>
      <c r="C230" s="59"/>
      <c r="D230" s="244"/>
      <c r="E230" s="59"/>
      <c r="F230" s="59"/>
      <c r="G230" s="242"/>
      <c r="H230" s="242"/>
      <c r="I230" s="45"/>
      <c r="J230" s="45"/>
      <c r="K230" s="45"/>
      <c r="L230" s="45"/>
      <c r="M230" s="45"/>
      <c r="N230" s="45"/>
      <c r="O230" s="45"/>
      <c r="P230" s="45"/>
    </row>
    <row r="231" spans="1:16" ht="13.5">
      <c r="A231" s="567" t="s">
        <v>108</v>
      </c>
      <c r="B231" s="567"/>
      <c r="C231" s="567"/>
      <c r="D231" s="567"/>
      <c r="E231" s="567"/>
      <c r="F231" s="567"/>
      <c r="G231" s="567"/>
      <c r="H231" s="241"/>
      <c r="I231" s="45"/>
      <c r="J231" s="45"/>
      <c r="K231" s="45"/>
      <c r="L231" s="45"/>
      <c r="M231" s="45"/>
      <c r="N231" s="45"/>
      <c r="O231" s="45"/>
      <c r="P231" s="45"/>
    </row>
    <row r="232" spans="1:16" ht="11.25">
      <c r="A232" s="204"/>
      <c r="B232" s="90"/>
      <c r="C232" s="57"/>
      <c r="D232" s="57"/>
      <c r="E232" s="57"/>
      <c r="F232" s="57"/>
      <c r="G232" s="57"/>
      <c r="H232" s="241"/>
      <c r="I232" s="45"/>
      <c r="J232" s="45"/>
      <c r="K232" s="45"/>
      <c r="L232" s="45"/>
      <c r="M232" s="45"/>
      <c r="N232" s="45"/>
      <c r="O232" s="45"/>
      <c r="P232" s="45"/>
    </row>
    <row r="233" spans="1:16" ht="11.25">
      <c r="A233" s="204"/>
      <c r="B233" s="90"/>
      <c r="C233" s="57"/>
      <c r="D233" s="57"/>
      <c r="E233" s="57"/>
      <c r="F233" s="57"/>
      <c r="G233" s="57"/>
      <c r="H233" s="241"/>
      <c r="I233" s="45"/>
      <c r="J233" s="45"/>
      <c r="K233" s="45"/>
      <c r="L233" s="45"/>
      <c r="M233" s="45"/>
      <c r="N233" s="45"/>
      <c r="O233" s="45"/>
      <c r="P233" s="45"/>
    </row>
    <row r="234" spans="1:16" ht="12.75" thickBot="1">
      <c r="A234" s="205" t="s">
        <v>109</v>
      </c>
      <c r="B234" s="456"/>
      <c r="C234" s="457"/>
      <c r="D234" s="458"/>
      <c r="E234" s="458"/>
      <c r="F234" s="458"/>
      <c r="G234" s="458"/>
      <c r="H234" s="386"/>
      <c r="I234" s="60"/>
      <c r="J234" s="60"/>
      <c r="K234" s="60"/>
      <c r="L234" s="60"/>
      <c r="M234" s="60"/>
      <c r="N234" s="60"/>
      <c r="O234" s="60"/>
      <c r="P234" s="60"/>
    </row>
    <row r="235" spans="1:16" ht="11.25" customHeight="1">
      <c r="A235" s="498" t="s">
        <v>16</v>
      </c>
      <c r="B235" s="508" t="s">
        <v>17</v>
      </c>
      <c r="C235" s="500" t="s">
        <v>247</v>
      </c>
      <c r="D235" s="365"/>
      <c r="E235" s="365"/>
      <c r="F235" s="365"/>
      <c r="G235" s="365"/>
      <c r="H235" s="365"/>
      <c r="I235" s="45"/>
      <c r="J235" s="45"/>
      <c r="K235" s="45"/>
      <c r="L235" s="45"/>
      <c r="M235" s="45"/>
      <c r="N235" s="45"/>
      <c r="O235" s="45"/>
      <c r="P235" s="45"/>
    </row>
    <row r="236" spans="1:16" ht="30.75" customHeight="1" thickBot="1">
      <c r="A236" s="499"/>
      <c r="B236" s="514"/>
      <c r="C236" s="501"/>
      <c r="D236" s="367" t="s">
        <v>248</v>
      </c>
      <c r="E236" s="367" t="s">
        <v>249</v>
      </c>
      <c r="F236" s="367" t="s">
        <v>250</v>
      </c>
      <c r="G236" s="367" t="s">
        <v>251</v>
      </c>
      <c r="H236" s="367" t="s">
        <v>262</v>
      </c>
      <c r="I236" s="45"/>
      <c r="J236" s="45"/>
      <c r="K236" s="45"/>
      <c r="L236" s="45"/>
      <c r="M236" s="45"/>
      <c r="N236" s="45"/>
      <c r="O236" s="45"/>
      <c r="P236" s="45"/>
    </row>
    <row r="237" spans="1:16" ht="14.25" customHeight="1">
      <c r="A237" s="546"/>
      <c r="B237" s="546"/>
      <c r="C237" s="415"/>
      <c r="D237" s="416"/>
      <c r="E237" s="416"/>
      <c r="F237" s="416"/>
      <c r="G237" s="416"/>
      <c r="H237" s="416"/>
      <c r="I237" s="44"/>
      <c r="J237" s="44"/>
      <c r="K237" s="44"/>
      <c r="L237" s="44"/>
      <c r="M237" s="44"/>
      <c r="N237" s="44"/>
      <c r="O237" s="44"/>
      <c r="P237" s="44"/>
    </row>
    <row r="238" spans="1:16" ht="30.75" customHeight="1">
      <c r="A238" s="70">
        <v>922</v>
      </c>
      <c r="B238" s="302" t="s">
        <v>110</v>
      </c>
      <c r="C238" s="92">
        <f>C239</f>
        <v>2450.36</v>
      </c>
      <c r="D238" s="92">
        <f>D239</f>
        <v>0</v>
      </c>
      <c r="E238" s="92">
        <f>E239</f>
        <v>2450.36</v>
      </c>
      <c r="F238" s="92">
        <f>F239</f>
        <v>0</v>
      </c>
      <c r="G238" s="92">
        <f>F238/C238*100</f>
        <v>0</v>
      </c>
      <c r="H238" s="189">
        <f>F238/E238*100</f>
        <v>0</v>
      </c>
      <c r="I238" s="45"/>
      <c r="J238" s="45"/>
      <c r="K238" s="45"/>
      <c r="L238" s="45"/>
      <c r="M238" s="45"/>
      <c r="N238" s="45"/>
      <c r="O238" s="45"/>
      <c r="P238" s="45"/>
    </row>
    <row r="239" spans="1:16" ht="38.25" customHeight="1">
      <c r="A239" s="206">
        <v>9221</v>
      </c>
      <c r="B239" s="313" t="s">
        <v>111</v>
      </c>
      <c r="C239" s="184">
        <v>2450.36</v>
      </c>
      <c r="D239" s="184">
        <v>0</v>
      </c>
      <c r="E239" s="184">
        <v>2450.36</v>
      </c>
      <c r="F239" s="184">
        <v>0</v>
      </c>
      <c r="G239" s="185">
        <f>F239/C239*100</f>
        <v>0</v>
      </c>
      <c r="H239" s="189">
        <f>F239/E239*100</f>
        <v>0</v>
      </c>
      <c r="I239" s="43"/>
      <c r="J239" s="43"/>
      <c r="K239" s="43"/>
      <c r="L239" s="43"/>
      <c r="M239" s="43"/>
      <c r="N239" s="54"/>
      <c r="O239" s="54"/>
      <c r="P239" s="52"/>
    </row>
    <row r="240" spans="1:16" ht="27.75" customHeight="1">
      <c r="A240" s="577" t="s">
        <v>112</v>
      </c>
      <c r="B240" s="577"/>
      <c r="C240" s="187">
        <f>C238</f>
        <v>2450.36</v>
      </c>
      <c r="D240" s="187">
        <f>D238</f>
        <v>0</v>
      </c>
      <c r="E240" s="187">
        <f>E238</f>
        <v>2450.36</v>
      </c>
      <c r="F240" s="187">
        <f>F238</f>
        <v>0</v>
      </c>
      <c r="G240" s="187">
        <f>F240/C240*100</f>
        <v>0</v>
      </c>
      <c r="H240" s="245">
        <f>F240/E240*100</f>
        <v>0</v>
      </c>
      <c r="I240" s="43"/>
      <c r="J240" s="43"/>
      <c r="K240" s="43"/>
      <c r="L240" s="43"/>
      <c r="M240" s="43"/>
      <c r="N240" s="54"/>
      <c r="O240" s="54"/>
      <c r="P240" s="52"/>
    </row>
    <row r="241" spans="1:16" ht="11.25">
      <c r="A241" s="207"/>
      <c r="B241" s="314"/>
      <c r="C241" s="61"/>
      <c r="D241" s="242"/>
      <c r="E241" s="242"/>
      <c r="F241" s="242"/>
      <c r="G241" s="242"/>
      <c r="H241" s="453"/>
      <c r="I241" s="43"/>
      <c r="J241" s="43"/>
      <c r="K241" s="43"/>
      <c r="L241" s="43"/>
      <c r="M241" s="43"/>
      <c r="N241" s="54"/>
      <c r="O241" s="54"/>
      <c r="P241" s="52"/>
    </row>
    <row r="242" spans="1:16" ht="12.75" thickBot="1">
      <c r="A242" s="205" t="s">
        <v>113</v>
      </c>
      <c r="B242" s="456"/>
      <c r="C242" s="459"/>
      <c r="D242" s="460"/>
      <c r="E242" s="458"/>
      <c r="F242" s="458"/>
      <c r="G242" s="458"/>
      <c r="H242" s="386"/>
      <c r="I242" s="43"/>
      <c r="J242" s="43"/>
      <c r="K242" s="43"/>
      <c r="L242" s="43"/>
      <c r="M242" s="43"/>
      <c r="N242" s="62"/>
      <c r="O242" s="62"/>
      <c r="P242" s="63"/>
    </row>
    <row r="243" spans="1:16" ht="11.25" customHeight="1">
      <c r="A243" s="498" t="s">
        <v>16</v>
      </c>
      <c r="B243" s="508" t="s">
        <v>17</v>
      </c>
      <c r="C243" s="500" t="s">
        <v>247</v>
      </c>
      <c r="D243" s="365"/>
      <c r="E243" s="365"/>
      <c r="F243" s="365"/>
      <c r="G243" s="365"/>
      <c r="H243" s="365"/>
      <c r="I243" s="43"/>
      <c r="J243" s="43"/>
      <c r="K243" s="43"/>
      <c r="L243" s="43"/>
      <c r="M243" s="43"/>
      <c r="N243" s="54"/>
      <c r="O243" s="54"/>
      <c r="P243" s="52"/>
    </row>
    <row r="244" spans="1:16" ht="30" customHeight="1" thickBot="1">
      <c r="A244" s="499"/>
      <c r="B244" s="514"/>
      <c r="C244" s="501"/>
      <c r="D244" s="367" t="s">
        <v>248</v>
      </c>
      <c r="E244" s="367" t="s">
        <v>249</v>
      </c>
      <c r="F244" s="367" t="s">
        <v>250</v>
      </c>
      <c r="G244" s="367" t="s">
        <v>251</v>
      </c>
      <c r="H244" s="367" t="s">
        <v>262</v>
      </c>
      <c r="I244" s="43"/>
      <c r="J244" s="43"/>
      <c r="K244" s="43"/>
      <c r="L244" s="43"/>
      <c r="M244" s="43"/>
      <c r="N244" s="54"/>
      <c r="O244" s="54"/>
      <c r="P244" s="52"/>
    </row>
    <row r="245" spans="1:16" ht="11.25">
      <c r="A245" s="546"/>
      <c r="B245" s="546"/>
      <c r="C245" s="415"/>
      <c r="D245" s="416"/>
      <c r="E245" s="416"/>
      <c r="F245" s="416"/>
      <c r="G245" s="416"/>
      <c r="H245" s="416"/>
      <c r="I245" s="43"/>
      <c r="J245" s="43"/>
      <c r="K245" s="43"/>
      <c r="L245" s="43"/>
      <c r="M245" s="43"/>
      <c r="N245" s="54"/>
      <c r="O245" s="54"/>
      <c r="P245" s="52"/>
    </row>
    <row r="246" spans="1:16" ht="31.5" customHeight="1">
      <c r="A246" s="70">
        <v>922</v>
      </c>
      <c r="B246" s="302" t="s">
        <v>110</v>
      </c>
      <c r="C246" s="92">
        <f>C247</f>
        <v>37.46</v>
      </c>
      <c r="D246" s="92">
        <f>D247</f>
        <v>0</v>
      </c>
      <c r="E246" s="92">
        <f>E247</f>
        <v>37.46</v>
      </c>
      <c r="F246" s="92">
        <v>0</v>
      </c>
      <c r="G246" s="92">
        <f>F246/C246*100</f>
        <v>0</v>
      </c>
      <c r="H246" s="92">
        <f>F246/E246*100</f>
        <v>0</v>
      </c>
      <c r="I246" s="43"/>
      <c r="J246" s="43"/>
      <c r="K246" s="43"/>
      <c r="L246" s="43"/>
      <c r="M246" s="43"/>
      <c r="N246" s="54"/>
      <c r="O246" s="54"/>
      <c r="P246" s="52"/>
    </row>
    <row r="247" spans="1:16" ht="33" customHeight="1">
      <c r="A247" s="82">
        <v>9221</v>
      </c>
      <c r="B247" s="303" t="s">
        <v>111</v>
      </c>
      <c r="C247" s="184">
        <v>37.46</v>
      </c>
      <c r="D247" s="184">
        <v>0</v>
      </c>
      <c r="E247" s="184">
        <v>37.46</v>
      </c>
      <c r="F247" s="191">
        <v>0</v>
      </c>
      <c r="G247" s="185">
        <f>F247/C247*100</f>
        <v>0</v>
      </c>
      <c r="H247" s="185">
        <v>0</v>
      </c>
      <c r="I247" s="43"/>
      <c r="J247" s="43"/>
      <c r="K247" s="43"/>
      <c r="L247" s="43"/>
      <c r="M247" s="43"/>
      <c r="N247" s="54"/>
      <c r="O247" s="54"/>
      <c r="P247" s="52"/>
    </row>
    <row r="248" spans="1:16" ht="41.25" customHeight="1">
      <c r="A248" s="577" t="s">
        <v>114</v>
      </c>
      <c r="B248" s="577"/>
      <c r="C248" s="187">
        <f>C246</f>
        <v>37.46</v>
      </c>
      <c r="D248" s="187">
        <f>D246</f>
        <v>0</v>
      </c>
      <c r="E248" s="187">
        <f>E246</f>
        <v>37.46</v>
      </c>
      <c r="F248" s="187">
        <f>F246</f>
        <v>0</v>
      </c>
      <c r="G248" s="245">
        <f>F248/C248*100</f>
        <v>0</v>
      </c>
      <c r="H248" s="187">
        <f>F248/E248*100</f>
        <v>0</v>
      </c>
      <c r="I248" s="43"/>
      <c r="J248" s="43"/>
      <c r="K248" s="43"/>
      <c r="L248" s="43"/>
      <c r="M248" s="43"/>
      <c r="N248" s="54"/>
      <c r="O248" s="54"/>
      <c r="P248" s="52"/>
    </row>
    <row r="249" spans="1:16" ht="11.25">
      <c r="A249" s="203"/>
      <c r="B249" s="312"/>
      <c r="C249" s="59"/>
      <c r="D249" s="242"/>
      <c r="E249" s="242"/>
      <c r="F249" s="242"/>
      <c r="G249" s="242"/>
      <c r="H249" s="242"/>
      <c r="I249" s="43"/>
      <c r="J249" s="43"/>
      <c r="K249" s="43"/>
      <c r="L249" s="43"/>
      <c r="M249" s="43"/>
      <c r="N249" s="54"/>
      <c r="O249" s="54"/>
      <c r="P249" s="52"/>
    </row>
    <row r="250" spans="1:16" ht="14.25" thickBot="1">
      <c r="A250" s="208" t="s">
        <v>115</v>
      </c>
      <c r="B250" s="461"/>
      <c r="C250" s="460"/>
      <c r="D250" s="458"/>
      <c r="E250" s="458"/>
      <c r="F250" s="458"/>
      <c r="G250" s="458"/>
      <c r="H250" s="246"/>
      <c r="I250" s="60"/>
      <c r="J250" s="60"/>
      <c r="K250" s="60"/>
      <c r="L250" s="60"/>
      <c r="M250" s="60"/>
      <c r="N250" s="60"/>
      <c r="O250" s="60"/>
      <c r="P250" s="60"/>
    </row>
    <row r="251" spans="1:16" ht="11.25" customHeight="1">
      <c r="A251" s="498" t="s">
        <v>16</v>
      </c>
      <c r="B251" s="508" t="s">
        <v>17</v>
      </c>
      <c r="C251" s="500" t="s">
        <v>247</v>
      </c>
      <c r="D251" s="365"/>
      <c r="E251" s="365"/>
      <c r="F251" s="365"/>
      <c r="G251" s="365"/>
      <c r="H251" s="365"/>
      <c r="I251" s="45"/>
      <c r="J251" s="45"/>
      <c r="K251" s="45"/>
      <c r="L251" s="45"/>
      <c r="M251" s="45"/>
      <c r="N251" s="45"/>
      <c r="O251" s="45"/>
      <c r="P251" s="45"/>
    </row>
    <row r="252" spans="1:16" ht="30" customHeight="1" thickBot="1">
      <c r="A252" s="499"/>
      <c r="B252" s="514"/>
      <c r="C252" s="501"/>
      <c r="D252" s="367" t="s">
        <v>248</v>
      </c>
      <c r="E252" s="367" t="s">
        <v>249</v>
      </c>
      <c r="F252" s="367" t="s">
        <v>250</v>
      </c>
      <c r="G252" s="367" t="s">
        <v>251</v>
      </c>
      <c r="H252" s="367" t="s">
        <v>262</v>
      </c>
      <c r="I252" s="45"/>
      <c r="J252" s="45"/>
      <c r="K252" s="45"/>
      <c r="L252" s="45"/>
      <c r="M252" s="45"/>
      <c r="N252" s="45"/>
      <c r="O252" s="45"/>
      <c r="P252" s="45"/>
    </row>
    <row r="253" spans="1:16" ht="11.25">
      <c r="A253" s="546"/>
      <c r="B253" s="546"/>
      <c r="C253" s="415"/>
      <c r="D253" s="416"/>
      <c r="E253" s="416"/>
      <c r="F253" s="416"/>
      <c r="G253" s="416"/>
      <c r="H253" s="416"/>
      <c r="I253" s="44"/>
      <c r="J253" s="44"/>
      <c r="K253" s="44"/>
      <c r="L253" s="44"/>
      <c r="M253" s="44"/>
      <c r="N253" s="44"/>
      <c r="O253" s="44"/>
      <c r="P253" s="44"/>
    </row>
    <row r="254" spans="1:16" ht="34.5" customHeight="1">
      <c r="A254" s="70">
        <v>922</v>
      </c>
      <c r="B254" s="302" t="s">
        <v>110</v>
      </c>
      <c r="C254" s="92">
        <f>C255</f>
        <v>3125.7</v>
      </c>
      <c r="D254" s="92">
        <v>0</v>
      </c>
      <c r="E254" s="92">
        <f>E255</f>
        <v>3125.7</v>
      </c>
      <c r="F254" s="92">
        <f>F255</f>
        <v>0</v>
      </c>
      <c r="G254" s="92">
        <v>0</v>
      </c>
      <c r="H254" s="92">
        <v>0</v>
      </c>
      <c r="I254" s="64"/>
      <c r="J254" s="64"/>
      <c r="K254" s="65"/>
      <c r="L254" s="66"/>
      <c r="M254" s="45"/>
      <c r="N254" s="65"/>
      <c r="O254" s="65"/>
      <c r="P254" s="65"/>
    </row>
    <row r="255" spans="1:16" ht="33.75" customHeight="1">
      <c r="A255" s="82">
        <v>9221</v>
      </c>
      <c r="B255" s="303" t="s">
        <v>111</v>
      </c>
      <c r="C255" s="184">
        <v>3125.7</v>
      </c>
      <c r="D255" s="184">
        <v>0</v>
      </c>
      <c r="E255" s="184">
        <v>3125.7</v>
      </c>
      <c r="F255" s="184">
        <v>0</v>
      </c>
      <c r="G255" s="92">
        <v>0</v>
      </c>
      <c r="H255" s="185">
        <v>0</v>
      </c>
      <c r="I255" s="64"/>
      <c r="J255" s="64"/>
      <c r="K255" s="65"/>
      <c r="L255" s="66"/>
      <c r="M255" s="45"/>
      <c r="N255" s="65"/>
      <c r="O255" s="65"/>
      <c r="P255" s="65"/>
    </row>
    <row r="256" spans="1:16" ht="30.75" customHeight="1">
      <c r="A256" s="576" t="s">
        <v>104</v>
      </c>
      <c r="B256" s="576"/>
      <c r="C256" s="247">
        <f aca="true" t="shared" si="89" ref="C256:H256">C254</f>
        <v>3125.7</v>
      </c>
      <c r="D256" s="247">
        <f t="shared" si="89"/>
        <v>0</v>
      </c>
      <c r="E256" s="247">
        <f t="shared" si="89"/>
        <v>3125.7</v>
      </c>
      <c r="F256" s="247">
        <f t="shared" si="89"/>
        <v>0</v>
      </c>
      <c r="G256" s="247">
        <f t="shared" si="89"/>
        <v>0</v>
      </c>
      <c r="H256" s="247">
        <f t="shared" si="89"/>
        <v>0</v>
      </c>
      <c r="I256" s="67"/>
      <c r="J256" s="67"/>
      <c r="K256" s="67"/>
      <c r="L256" s="68"/>
      <c r="M256" s="68"/>
      <c r="N256" s="68"/>
      <c r="O256" s="68"/>
      <c r="P256" s="68"/>
    </row>
    <row r="257" spans="1:16" ht="30" customHeight="1">
      <c r="A257" s="619" t="s">
        <v>116</v>
      </c>
      <c r="B257" s="619"/>
      <c r="C257" s="248">
        <f aca="true" t="shared" si="90" ref="C257:H257">C229</f>
        <v>887288.4099999999</v>
      </c>
      <c r="D257" s="248">
        <f t="shared" si="90"/>
        <v>947968.2200000001</v>
      </c>
      <c r="E257" s="248">
        <f>E229</f>
        <v>1108681.8399999999</v>
      </c>
      <c r="F257" s="248">
        <f t="shared" si="90"/>
        <v>1451814.4400000002</v>
      </c>
      <c r="G257" s="248">
        <f t="shared" si="90"/>
        <v>1404932.3800000001</v>
      </c>
      <c r="H257" s="248">
        <f t="shared" si="90"/>
        <v>1406928.59</v>
      </c>
      <c r="I257" s="68"/>
      <c r="J257" s="68"/>
      <c r="K257" s="68"/>
      <c r="L257" s="68"/>
      <c r="M257" s="68"/>
      <c r="N257" s="68"/>
      <c r="O257" s="68"/>
      <c r="P257" s="68"/>
    </row>
    <row r="258" spans="1:16" ht="11.25">
      <c r="A258" s="388"/>
      <c r="B258" s="447"/>
      <c r="C258" s="387"/>
      <c r="D258" s="448"/>
      <c r="E258" s="448"/>
      <c r="F258" s="448"/>
      <c r="G258" s="448"/>
      <c r="H258" s="387"/>
      <c r="I258" s="43"/>
      <c r="J258" s="43"/>
      <c r="K258" s="43"/>
      <c r="L258" s="43"/>
      <c r="M258" s="43"/>
      <c r="N258" s="51"/>
      <c r="O258" s="51"/>
      <c r="P258" s="52"/>
    </row>
    <row r="259" spans="1:16" ht="11.25">
      <c r="A259" s="388"/>
      <c r="B259" s="447"/>
      <c r="C259" s="387"/>
      <c r="D259" s="448"/>
      <c r="E259" s="448"/>
      <c r="F259" s="448"/>
      <c r="G259" s="448"/>
      <c r="H259" s="387"/>
      <c r="I259" s="43"/>
      <c r="J259" s="43"/>
      <c r="K259" s="43"/>
      <c r="L259" s="43"/>
      <c r="M259" s="43"/>
      <c r="N259" s="51"/>
      <c r="O259" s="51"/>
      <c r="P259" s="52"/>
    </row>
    <row r="260" spans="1:16" ht="24.75" customHeight="1">
      <c r="A260" s="388"/>
      <c r="B260" s="447"/>
      <c r="C260" s="575"/>
      <c r="D260" s="594"/>
      <c r="E260" s="594"/>
      <c r="F260" s="448"/>
      <c r="G260" s="448"/>
      <c r="H260" s="387"/>
      <c r="I260" s="43"/>
      <c r="J260" s="43"/>
      <c r="K260" s="43"/>
      <c r="L260" s="43"/>
      <c r="M260" s="43"/>
      <c r="N260" s="51"/>
      <c r="O260" s="51"/>
      <c r="P260" s="52"/>
    </row>
    <row r="261" spans="1:16" ht="0.75" customHeight="1" hidden="1">
      <c r="A261" s="388"/>
      <c r="B261" s="447"/>
      <c r="C261" s="387"/>
      <c r="D261" s="448"/>
      <c r="E261" s="448"/>
      <c r="F261" s="448"/>
      <c r="G261" s="448"/>
      <c r="H261" s="387"/>
      <c r="I261" s="43"/>
      <c r="J261" s="43"/>
      <c r="K261" s="43"/>
      <c r="L261" s="43"/>
      <c r="M261" s="43"/>
      <c r="N261" s="51"/>
      <c r="O261" s="51"/>
      <c r="P261" s="52"/>
    </row>
    <row r="262" spans="1:16" ht="9.75" customHeight="1" hidden="1">
      <c r="A262" s="444"/>
      <c r="B262" s="389"/>
      <c r="C262" s="390"/>
      <c r="D262" s="445"/>
      <c r="E262" s="445"/>
      <c r="F262" s="445"/>
      <c r="G262" s="445"/>
      <c r="H262" s="387"/>
      <c r="I262" s="43"/>
      <c r="J262" s="43"/>
      <c r="K262" s="43"/>
      <c r="L262" s="43"/>
      <c r="M262" s="43"/>
      <c r="N262" s="51"/>
      <c r="O262" s="51"/>
      <c r="P262" s="52"/>
    </row>
    <row r="263" spans="1:16" ht="15.75" hidden="1">
      <c r="A263" s="575" t="s">
        <v>117</v>
      </c>
      <c r="B263" s="575"/>
      <c r="C263" s="575"/>
      <c r="D263" s="575"/>
      <c r="E263" s="575"/>
      <c r="F263" s="575"/>
      <c r="G263" s="575"/>
      <c r="H263" s="69"/>
      <c r="I263" s="53"/>
      <c r="J263" s="53"/>
      <c r="K263" s="53"/>
      <c r="L263" s="53"/>
      <c r="M263" s="53"/>
      <c r="N263" s="44"/>
      <c r="O263" s="44"/>
      <c r="P263" s="52"/>
    </row>
    <row r="264" spans="1:16" ht="15.75" hidden="1">
      <c r="A264" s="209"/>
      <c r="B264" s="315"/>
      <c r="C264" s="368"/>
      <c r="D264" s="368"/>
      <c r="E264" s="368"/>
      <c r="F264" s="368"/>
      <c r="G264" s="368"/>
      <c r="H264" s="69"/>
      <c r="I264" s="53"/>
      <c r="J264" s="53"/>
      <c r="K264" s="53"/>
      <c r="L264" s="53"/>
      <c r="M264" s="53"/>
      <c r="N264" s="45"/>
      <c r="O264" s="45"/>
      <c r="P264" s="52"/>
    </row>
    <row r="265" spans="1:16" ht="25.5" customHeight="1">
      <c r="A265" s="618"/>
      <c r="B265" s="598"/>
      <c r="C265" s="368"/>
      <c r="D265" s="561" t="s">
        <v>267</v>
      </c>
      <c r="E265" s="611"/>
      <c r="F265" s="611"/>
      <c r="G265" s="368"/>
      <c r="H265" s="69"/>
      <c r="I265" s="53"/>
      <c r="J265" s="53"/>
      <c r="K265" s="53"/>
      <c r="L265" s="53"/>
      <c r="M265" s="53"/>
      <c r="N265" s="45"/>
      <c r="O265" s="45"/>
      <c r="P265" s="52"/>
    </row>
    <row r="266" spans="1:16" ht="25.5" customHeight="1">
      <c r="A266" s="376"/>
      <c r="B266" s="462"/>
      <c r="C266" s="368"/>
      <c r="D266" s="368"/>
      <c r="E266" s="368"/>
      <c r="F266" s="368"/>
      <c r="G266" s="368"/>
      <c r="H266" s="69"/>
      <c r="I266" s="53"/>
      <c r="J266" s="53"/>
      <c r="K266" s="53"/>
      <c r="L266" s="53"/>
      <c r="M266" s="53"/>
      <c r="N266" s="45"/>
      <c r="O266" s="45"/>
      <c r="P266" s="52"/>
    </row>
    <row r="267" spans="1:16" ht="20.25" customHeight="1">
      <c r="A267" s="417" t="s">
        <v>268</v>
      </c>
      <c r="B267" s="569" t="s">
        <v>226</v>
      </c>
      <c r="C267" s="569"/>
      <c r="D267" s="569"/>
      <c r="E267" s="569"/>
      <c r="F267" s="569"/>
      <c r="G267" s="569"/>
      <c r="H267" s="81"/>
      <c r="I267" s="43"/>
      <c r="J267" s="43"/>
      <c r="K267" s="43"/>
      <c r="L267" s="43"/>
      <c r="M267" s="43"/>
      <c r="N267" s="52"/>
      <c r="O267" s="52"/>
      <c r="P267" s="52"/>
    </row>
    <row r="268" spans="1:16" ht="11.25">
      <c r="A268" s="418"/>
      <c r="B268" s="419"/>
      <c r="C268" s="420"/>
      <c r="D268" s="420"/>
      <c r="E268" s="420"/>
      <c r="F268" s="420"/>
      <c r="G268" s="420"/>
      <c r="H268" s="81"/>
      <c r="I268" s="43"/>
      <c r="J268" s="43"/>
      <c r="K268" s="43"/>
      <c r="L268" s="43"/>
      <c r="M268" s="43"/>
      <c r="N268" s="52"/>
      <c r="O268" s="52"/>
      <c r="P268" s="52"/>
    </row>
    <row r="269" spans="1:16" s="17" customFormat="1" ht="13.5">
      <c r="A269" s="513" t="s">
        <v>227</v>
      </c>
      <c r="B269" s="513"/>
      <c r="C269" s="513"/>
      <c r="D269" s="421"/>
      <c r="E269" s="421"/>
      <c r="F269" s="421"/>
      <c r="G269" s="421"/>
      <c r="H269" s="393"/>
      <c r="I269" s="113"/>
      <c r="J269" s="113"/>
      <c r="K269" s="113"/>
      <c r="L269" s="113"/>
      <c r="M269" s="113"/>
      <c r="N269" s="114"/>
      <c r="O269" s="114"/>
      <c r="P269" s="115"/>
    </row>
    <row r="270" spans="1:16" s="100" customFormat="1" ht="12.75" thickBot="1">
      <c r="A270" s="202" t="s">
        <v>119</v>
      </c>
      <c r="B270" s="316"/>
      <c r="C270" s="108"/>
      <c r="D270" s="249"/>
      <c r="E270" s="249"/>
      <c r="F270" s="249"/>
      <c r="G270" s="249"/>
      <c r="H270" s="249"/>
      <c r="I270" s="112"/>
      <c r="J270" s="112"/>
      <c r="K270" s="112"/>
      <c r="L270" s="112"/>
      <c r="M270" s="112"/>
      <c r="N270" s="101"/>
      <c r="O270" s="101"/>
      <c r="P270" s="4"/>
    </row>
    <row r="271" spans="1:16" ht="11.25" customHeight="1">
      <c r="A271" s="498" t="s">
        <v>16</v>
      </c>
      <c r="B271" s="508" t="s">
        <v>17</v>
      </c>
      <c r="C271" s="500" t="s">
        <v>247</v>
      </c>
      <c r="D271" s="365"/>
      <c r="E271" s="365"/>
      <c r="F271" s="365"/>
      <c r="G271" s="365"/>
      <c r="H271" s="365"/>
      <c r="I271" s="53"/>
      <c r="J271" s="53"/>
      <c r="K271" s="53"/>
      <c r="L271" s="53"/>
      <c r="M271" s="53"/>
      <c r="N271" s="45"/>
      <c r="O271" s="45"/>
      <c r="P271" s="52"/>
    </row>
    <row r="272" spans="1:16" ht="33" customHeight="1" thickBot="1">
      <c r="A272" s="499"/>
      <c r="B272" s="514"/>
      <c r="C272" s="501"/>
      <c r="D272" s="367" t="s">
        <v>248</v>
      </c>
      <c r="E272" s="367" t="s">
        <v>249</v>
      </c>
      <c r="F272" s="367" t="s">
        <v>250</v>
      </c>
      <c r="G272" s="367" t="s">
        <v>251</v>
      </c>
      <c r="H272" s="367" t="s">
        <v>262</v>
      </c>
      <c r="I272" s="53"/>
      <c r="J272" s="53"/>
      <c r="K272" s="53"/>
      <c r="L272" s="53"/>
      <c r="M272" s="53"/>
      <c r="N272" s="45"/>
      <c r="O272" s="45"/>
      <c r="P272" s="52"/>
    </row>
    <row r="273" spans="1:16" ht="29.25" customHeight="1">
      <c r="A273" s="353">
        <v>3</v>
      </c>
      <c r="B273" s="353" t="s">
        <v>331</v>
      </c>
      <c r="C273" s="167">
        <f aca="true" t="shared" si="91" ref="C273:H273">C274+C293</f>
        <v>756.17</v>
      </c>
      <c r="D273" s="167">
        <f t="shared" si="91"/>
        <v>0</v>
      </c>
      <c r="E273" s="167">
        <f t="shared" si="91"/>
        <v>1400</v>
      </c>
      <c r="F273" s="167">
        <f t="shared" si="91"/>
        <v>0</v>
      </c>
      <c r="G273" s="167">
        <f t="shared" si="91"/>
        <v>0</v>
      </c>
      <c r="H273" s="167">
        <f t="shared" si="91"/>
        <v>0</v>
      </c>
      <c r="I273" s="53"/>
      <c r="J273" s="53"/>
      <c r="K273" s="53"/>
      <c r="L273" s="53"/>
      <c r="M273" s="53"/>
      <c r="N273" s="45"/>
      <c r="O273" s="45"/>
      <c r="P273" s="52"/>
    </row>
    <row r="274" spans="1:16" ht="20.25" customHeight="1">
      <c r="A274" s="70">
        <v>32</v>
      </c>
      <c r="B274" s="317" t="s">
        <v>41</v>
      </c>
      <c r="C274" s="92">
        <f>C275+C278+C283+C290</f>
        <v>752.26</v>
      </c>
      <c r="D274" s="92">
        <f>D275+D278+D283+D290</f>
        <v>0</v>
      </c>
      <c r="E274" s="92">
        <f>E275+E278+E283+E290</f>
        <v>1300</v>
      </c>
      <c r="F274" s="92">
        <f>F275+F278+F283+F290</f>
        <v>0</v>
      </c>
      <c r="G274" s="250">
        <v>0</v>
      </c>
      <c r="H274" s="250">
        <v>0</v>
      </c>
      <c r="I274" s="53"/>
      <c r="J274" s="53"/>
      <c r="K274" s="53"/>
      <c r="L274" s="53"/>
      <c r="M274" s="53"/>
      <c r="N274" s="45"/>
      <c r="O274" s="45"/>
      <c r="P274" s="52"/>
    </row>
    <row r="275" spans="1:16" ht="26.25" customHeight="1">
      <c r="A275" s="210">
        <v>321</v>
      </c>
      <c r="B275" s="302" t="s">
        <v>42</v>
      </c>
      <c r="C275" s="250">
        <f aca="true" t="shared" si="92" ref="C275:H275">C276+C277</f>
        <v>65.68</v>
      </c>
      <c r="D275" s="250">
        <f t="shared" si="92"/>
        <v>0</v>
      </c>
      <c r="E275" s="250">
        <f t="shared" si="92"/>
        <v>300</v>
      </c>
      <c r="F275" s="250">
        <f t="shared" si="92"/>
        <v>0</v>
      </c>
      <c r="G275" s="250">
        <f t="shared" si="92"/>
        <v>0</v>
      </c>
      <c r="H275" s="250">
        <f t="shared" si="92"/>
        <v>0</v>
      </c>
      <c r="I275" s="53"/>
      <c r="J275" s="53"/>
      <c r="K275" s="53"/>
      <c r="L275" s="53"/>
      <c r="M275" s="53"/>
      <c r="N275" s="45"/>
      <c r="O275" s="45"/>
      <c r="P275" s="52"/>
    </row>
    <row r="276" spans="1:16" ht="21.75" customHeight="1">
      <c r="A276" s="211">
        <v>3211</v>
      </c>
      <c r="B276" s="310" t="s">
        <v>120</v>
      </c>
      <c r="C276" s="251">
        <v>14.19</v>
      </c>
      <c r="D276" s="251">
        <v>0</v>
      </c>
      <c r="E276" s="251">
        <v>250</v>
      </c>
      <c r="F276" s="251">
        <v>0</v>
      </c>
      <c r="G276" s="185">
        <v>0</v>
      </c>
      <c r="H276" s="251">
        <v>0</v>
      </c>
      <c r="I276" s="53"/>
      <c r="J276" s="53"/>
      <c r="K276" s="53"/>
      <c r="L276" s="53"/>
      <c r="M276" s="53"/>
      <c r="N276" s="45"/>
      <c r="O276" s="45"/>
      <c r="P276" s="52"/>
    </row>
    <row r="277" spans="1:16" ht="27" customHeight="1">
      <c r="A277" s="211">
        <v>3214</v>
      </c>
      <c r="B277" s="310" t="s">
        <v>121</v>
      </c>
      <c r="C277" s="251">
        <v>51.49</v>
      </c>
      <c r="D277" s="251">
        <v>0</v>
      </c>
      <c r="E277" s="251">
        <v>50</v>
      </c>
      <c r="F277" s="251">
        <v>0</v>
      </c>
      <c r="G277" s="250">
        <v>0</v>
      </c>
      <c r="H277" s="251">
        <v>0</v>
      </c>
      <c r="I277" s="53"/>
      <c r="J277" s="53"/>
      <c r="K277" s="53"/>
      <c r="L277" s="53"/>
      <c r="M277" s="53"/>
      <c r="N277" s="45"/>
      <c r="O277" s="45"/>
      <c r="P277" s="52"/>
    </row>
    <row r="278" spans="1:16" ht="30" customHeight="1">
      <c r="A278" s="70">
        <v>322</v>
      </c>
      <c r="B278" s="306" t="s">
        <v>49</v>
      </c>
      <c r="C278" s="250">
        <f aca="true" t="shared" si="93" ref="C278:H278">C279+C280+C281+C282</f>
        <v>104.97</v>
      </c>
      <c r="D278" s="250">
        <f t="shared" si="93"/>
        <v>0</v>
      </c>
      <c r="E278" s="250">
        <f t="shared" si="93"/>
        <v>400</v>
      </c>
      <c r="F278" s="250">
        <f t="shared" si="93"/>
        <v>0</v>
      </c>
      <c r="G278" s="250">
        <f t="shared" si="93"/>
        <v>0</v>
      </c>
      <c r="H278" s="250">
        <f t="shared" si="93"/>
        <v>0</v>
      </c>
      <c r="I278" s="53"/>
      <c r="J278" s="53"/>
      <c r="K278" s="53"/>
      <c r="L278" s="53"/>
      <c r="M278" s="53"/>
      <c r="N278" s="45"/>
      <c r="O278" s="45"/>
      <c r="P278" s="52"/>
    </row>
    <row r="279" spans="1:16" ht="40.5" customHeight="1">
      <c r="A279" s="82" t="s">
        <v>50</v>
      </c>
      <c r="B279" s="303" t="s">
        <v>51</v>
      </c>
      <c r="C279" s="251">
        <v>96.82</v>
      </c>
      <c r="D279" s="251">
        <v>0</v>
      </c>
      <c r="E279" s="185">
        <v>200</v>
      </c>
      <c r="F279" s="185">
        <v>0</v>
      </c>
      <c r="G279" s="185">
        <v>0</v>
      </c>
      <c r="H279" s="251">
        <v>0</v>
      </c>
      <c r="I279" s="43"/>
      <c r="J279" s="43"/>
      <c r="K279" s="43"/>
      <c r="L279" s="43"/>
      <c r="M279" s="43"/>
      <c r="N279" s="54"/>
      <c r="O279" s="54"/>
      <c r="P279" s="52"/>
    </row>
    <row r="280" spans="1:16" ht="18" customHeight="1">
      <c r="A280" s="82" t="s">
        <v>53</v>
      </c>
      <c r="B280" s="303" t="s">
        <v>54</v>
      </c>
      <c r="C280" s="251">
        <v>8.15</v>
      </c>
      <c r="D280" s="251">
        <v>0</v>
      </c>
      <c r="E280" s="185">
        <v>0</v>
      </c>
      <c r="F280" s="185">
        <v>0</v>
      </c>
      <c r="G280" s="251">
        <v>0</v>
      </c>
      <c r="H280" s="251">
        <v>0</v>
      </c>
      <c r="I280" s="43"/>
      <c r="J280" s="43"/>
      <c r="K280" s="43"/>
      <c r="L280" s="43"/>
      <c r="M280" s="43"/>
      <c r="N280" s="54"/>
      <c r="O280" s="54"/>
      <c r="P280" s="52"/>
    </row>
    <row r="281" spans="1:16" ht="50.25" customHeight="1">
      <c r="A281" s="82" t="s">
        <v>55</v>
      </c>
      <c r="B281" s="303" t="s">
        <v>56</v>
      </c>
      <c r="C281" s="251">
        <v>0</v>
      </c>
      <c r="D281" s="251">
        <v>0</v>
      </c>
      <c r="E281" s="251">
        <v>0</v>
      </c>
      <c r="F281" s="185">
        <v>0</v>
      </c>
      <c r="G281" s="251">
        <v>0</v>
      </c>
      <c r="H281" s="251">
        <v>0</v>
      </c>
      <c r="I281" s="43"/>
      <c r="J281" s="43"/>
      <c r="K281" s="43"/>
      <c r="L281" s="43"/>
      <c r="M281" s="43"/>
      <c r="N281" s="54"/>
      <c r="O281" s="54"/>
      <c r="P281" s="52"/>
    </row>
    <row r="282" spans="1:16" ht="27.75" customHeight="1">
      <c r="A282" s="78">
        <v>3225</v>
      </c>
      <c r="B282" s="310" t="s">
        <v>122</v>
      </c>
      <c r="C282" s="251">
        <v>0</v>
      </c>
      <c r="D282" s="251">
        <v>0</v>
      </c>
      <c r="E282" s="251">
        <v>200</v>
      </c>
      <c r="F282" s="185">
        <v>0</v>
      </c>
      <c r="G282" s="251">
        <v>0</v>
      </c>
      <c r="H282" s="251">
        <v>0</v>
      </c>
      <c r="I282" s="43"/>
      <c r="J282" s="43"/>
      <c r="K282" s="43"/>
      <c r="L282" s="43"/>
      <c r="M282" s="43"/>
      <c r="N282" s="54"/>
      <c r="O282" s="54"/>
      <c r="P282" s="52"/>
    </row>
    <row r="283" spans="1:16" ht="17.25" customHeight="1">
      <c r="A283" s="188">
        <v>323</v>
      </c>
      <c r="B283" s="306" t="s">
        <v>59</v>
      </c>
      <c r="C283" s="250">
        <f aca="true" t="shared" si="94" ref="C283:H283">C284+C285+C286+C287+C288+C289</f>
        <v>351.34</v>
      </c>
      <c r="D283" s="250">
        <f t="shared" si="94"/>
        <v>0</v>
      </c>
      <c r="E283" s="250">
        <f t="shared" si="94"/>
        <v>400</v>
      </c>
      <c r="F283" s="250">
        <f t="shared" si="94"/>
        <v>0</v>
      </c>
      <c r="G283" s="250">
        <f t="shared" si="94"/>
        <v>0</v>
      </c>
      <c r="H283" s="250">
        <f t="shared" si="94"/>
        <v>0</v>
      </c>
      <c r="I283" s="53"/>
      <c r="J283" s="53"/>
      <c r="K283" s="53"/>
      <c r="L283" s="53"/>
      <c r="M283" s="53"/>
      <c r="N283" s="71"/>
      <c r="O283" s="71"/>
      <c r="P283" s="71"/>
    </row>
    <row r="284" spans="1:16" ht="34.5" customHeight="1">
      <c r="A284" s="78">
        <v>3231</v>
      </c>
      <c r="B284" s="310" t="s">
        <v>61</v>
      </c>
      <c r="C284" s="251">
        <v>351.34</v>
      </c>
      <c r="D284" s="251">
        <v>0</v>
      </c>
      <c r="E284" s="185">
        <v>200</v>
      </c>
      <c r="F284" s="185">
        <v>0</v>
      </c>
      <c r="G284" s="185">
        <v>0</v>
      </c>
      <c r="H284" s="251">
        <v>0</v>
      </c>
      <c r="I284" s="43"/>
      <c r="J284" s="43"/>
      <c r="K284" s="43"/>
      <c r="L284" s="43"/>
      <c r="M284" s="43"/>
      <c r="N284" s="54"/>
      <c r="O284" s="54"/>
      <c r="P284" s="52"/>
    </row>
    <row r="285" spans="1:16" ht="43.5" customHeight="1">
      <c r="A285" s="82">
        <v>3232</v>
      </c>
      <c r="B285" s="303" t="s">
        <v>123</v>
      </c>
      <c r="C285" s="251">
        <v>0</v>
      </c>
      <c r="D285" s="251">
        <v>0</v>
      </c>
      <c r="E285" s="185">
        <v>0</v>
      </c>
      <c r="F285" s="185">
        <v>0</v>
      </c>
      <c r="G285" s="251">
        <v>0</v>
      </c>
      <c r="H285" s="251">
        <v>0</v>
      </c>
      <c r="I285" s="53"/>
      <c r="J285" s="53"/>
      <c r="K285" s="53"/>
      <c r="L285" s="53"/>
      <c r="M285" s="53"/>
      <c r="N285" s="71"/>
      <c r="O285" s="71"/>
      <c r="P285" s="44"/>
    </row>
    <row r="286" spans="1:16" ht="20.25" customHeight="1">
      <c r="A286" s="82">
        <v>3234</v>
      </c>
      <c r="B286" s="303" t="s">
        <v>65</v>
      </c>
      <c r="C286" s="251">
        <v>0</v>
      </c>
      <c r="D286" s="251">
        <v>0</v>
      </c>
      <c r="E286" s="185">
        <v>100</v>
      </c>
      <c r="F286" s="185">
        <v>0</v>
      </c>
      <c r="G286" s="251">
        <v>0</v>
      </c>
      <c r="H286" s="251">
        <v>0</v>
      </c>
      <c r="I286" s="53"/>
      <c r="J286" s="53"/>
      <c r="K286" s="53"/>
      <c r="L286" s="53"/>
      <c r="M286" s="53"/>
      <c r="N286" s="71"/>
      <c r="O286" s="71"/>
      <c r="P286" s="44"/>
    </row>
    <row r="287" spans="1:16" ht="11.25">
      <c r="A287" s="78">
        <v>3236</v>
      </c>
      <c r="B287" s="310" t="s">
        <v>124</v>
      </c>
      <c r="C287" s="251">
        <v>0</v>
      </c>
      <c r="D287" s="251">
        <v>0</v>
      </c>
      <c r="E287" s="185">
        <v>0</v>
      </c>
      <c r="F287" s="185">
        <v>0</v>
      </c>
      <c r="G287" s="250">
        <v>0</v>
      </c>
      <c r="H287" s="251">
        <v>0</v>
      </c>
      <c r="I287" s="43"/>
      <c r="J287" s="43"/>
      <c r="K287" s="43"/>
      <c r="L287" s="43"/>
      <c r="M287" s="43"/>
      <c r="N287" s="54"/>
      <c r="O287" s="54"/>
      <c r="P287" s="52"/>
    </row>
    <row r="288" spans="1:16" ht="15.75" customHeight="1">
      <c r="A288" s="78">
        <v>3238</v>
      </c>
      <c r="B288" s="310" t="s">
        <v>69</v>
      </c>
      <c r="C288" s="251">
        <v>0</v>
      </c>
      <c r="D288" s="251">
        <v>0</v>
      </c>
      <c r="E288" s="185">
        <v>0</v>
      </c>
      <c r="F288" s="185">
        <v>0</v>
      </c>
      <c r="G288" s="251">
        <v>0</v>
      </c>
      <c r="H288" s="251">
        <v>0</v>
      </c>
      <c r="I288" s="43"/>
      <c r="J288" s="43"/>
      <c r="K288" s="43"/>
      <c r="L288" s="43"/>
      <c r="M288" s="43"/>
      <c r="N288" s="54"/>
      <c r="O288" s="54"/>
      <c r="P288" s="52"/>
    </row>
    <row r="289" spans="1:16" ht="18.75" customHeight="1">
      <c r="A289" s="82">
        <v>3239</v>
      </c>
      <c r="B289" s="310" t="s">
        <v>71</v>
      </c>
      <c r="C289" s="251">
        <v>0</v>
      </c>
      <c r="D289" s="251">
        <v>0</v>
      </c>
      <c r="E289" s="185">
        <v>100</v>
      </c>
      <c r="F289" s="185">
        <v>0</v>
      </c>
      <c r="G289" s="251">
        <v>0</v>
      </c>
      <c r="H289" s="251">
        <v>0</v>
      </c>
      <c r="I289" s="43"/>
      <c r="J289" s="43"/>
      <c r="K289" s="43"/>
      <c r="L289" s="43"/>
      <c r="M289" s="43"/>
      <c r="N289" s="54"/>
      <c r="O289" s="54"/>
      <c r="P289" s="52"/>
    </row>
    <row r="290" spans="1:16" ht="28.5" customHeight="1">
      <c r="A290" s="188">
        <v>329</v>
      </c>
      <c r="B290" s="306" t="s">
        <v>73</v>
      </c>
      <c r="C290" s="92">
        <f aca="true" t="shared" si="95" ref="C290:H290">C291+C292</f>
        <v>230.27</v>
      </c>
      <c r="D290" s="92">
        <f t="shared" si="95"/>
        <v>0</v>
      </c>
      <c r="E290" s="92">
        <f t="shared" si="95"/>
        <v>200</v>
      </c>
      <c r="F290" s="92">
        <f t="shared" si="95"/>
        <v>0</v>
      </c>
      <c r="G290" s="92">
        <f t="shared" si="95"/>
        <v>0</v>
      </c>
      <c r="H290" s="92">
        <f t="shared" si="95"/>
        <v>0</v>
      </c>
      <c r="I290" s="43"/>
      <c r="J290" s="43"/>
      <c r="K290" s="43"/>
      <c r="L290" s="43"/>
      <c r="M290" s="43"/>
      <c r="N290" s="54"/>
      <c r="O290" s="54"/>
      <c r="P290" s="52"/>
    </row>
    <row r="291" spans="1:16" ht="21" customHeight="1">
      <c r="A291" s="78">
        <v>3293</v>
      </c>
      <c r="B291" s="310" t="s">
        <v>77</v>
      </c>
      <c r="C291" s="185">
        <v>168.03</v>
      </c>
      <c r="D291" s="251">
        <v>0</v>
      </c>
      <c r="E291" s="185">
        <v>100</v>
      </c>
      <c r="F291" s="185">
        <v>0</v>
      </c>
      <c r="G291" s="251">
        <f>F291/C291*100</f>
        <v>0</v>
      </c>
      <c r="H291" s="251">
        <v>0</v>
      </c>
      <c r="I291" s="43"/>
      <c r="J291" s="43"/>
      <c r="K291" s="43"/>
      <c r="L291" s="43"/>
      <c r="M291" s="43"/>
      <c r="N291" s="54"/>
      <c r="O291" s="54"/>
      <c r="P291" s="52"/>
    </row>
    <row r="292" spans="1:16" ht="27.75" customHeight="1">
      <c r="A292" s="78">
        <v>3299</v>
      </c>
      <c r="B292" s="310" t="s">
        <v>73</v>
      </c>
      <c r="C292" s="251">
        <v>62.24</v>
      </c>
      <c r="D292" s="251">
        <v>0</v>
      </c>
      <c r="E292" s="185">
        <v>100</v>
      </c>
      <c r="F292" s="185">
        <v>0</v>
      </c>
      <c r="G292" s="251">
        <f>F292/C292*100</f>
        <v>0</v>
      </c>
      <c r="H292" s="251">
        <v>0</v>
      </c>
      <c r="I292" s="43"/>
      <c r="J292" s="43"/>
      <c r="K292" s="43"/>
      <c r="L292" s="43"/>
      <c r="M292" s="43"/>
      <c r="N292" s="54"/>
      <c r="O292" s="54"/>
      <c r="P292" s="52"/>
    </row>
    <row r="293" spans="1:16" ht="20.25" customHeight="1">
      <c r="A293" s="188">
        <v>34</v>
      </c>
      <c r="B293" s="306" t="s">
        <v>81</v>
      </c>
      <c r="C293" s="250">
        <f>C294</f>
        <v>3.91</v>
      </c>
      <c r="D293" s="250">
        <f aca="true" t="shared" si="96" ref="D293:F294">D294</f>
        <v>0</v>
      </c>
      <c r="E293" s="250">
        <f t="shared" si="96"/>
        <v>100</v>
      </c>
      <c r="F293" s="250">
        <f t="shared" si="96"/>
        <v>0</v>
      </c>
      <c r="G293" s="250">
        <f>F293/C293*100</f>
        <v>0</v>
      </c>
      <c r="H293" s="250">
        <v>0</v>
      </c>
      <c r="I293" s="43"/>
      <c r="J293" s="43"/>
      <c r="K293" s="43"/>
      <c r="L293" s="43"/>
      <c r="M293" s="43"/>
      <c r="N293" s="54"/>
      <c r="O293" s="54"/>
      <c r="P293" s="52"/>
    </row>
    <row r="294" spans="1:16" ht="27" customHeight="1">
      <c r="A294" s="188">
        <v>343</v>
      </c>
      <c r="B294" s="306" t="s">
        <v>82</v>
      </c>
      <c r="C294" s="250">
        <f>C295</f>
        <v>3.91</v>
      </c>
      <c r="D294" s="250">
        <f t="shared" si="96"/>
        <v>0</v>
      </c>
      <c r="E294" s="250">
        <f t="shared" si="96"/>
        <v>100</v>
      </c>
      <c r="F294" s="250">
        <f t="shared" si="96"/>
        <v>0</v>
      </c>
      <c r="G294" s="250">
        <f>F294/C294*100</f>
        <v>0</v>
      </c>
      <c r="H294" s="250">
        <v>0</v>
      </c>
      <c r="I294" s="43"/>
      <c r="J294" s="43"/>
      <c r="K294" s="43"/>
      <c r="L294" s="43"/>
      <c r="M294" s="43"/>
      <c r="N294" s="54"/>
      <c r="O294" s="54"/>
      <c r="P294" s="52"/>
    </row>
    <row r="295" spans="1:16" ht="18.75" customHeight="1">
      <c r="A295" s="78">
        <v>3431</v>
      </c>
      <c r="B295" s="310" t="s">
        <v>125</v>
      </c>
      <c r="C295" s="251">
        <v>3.91</v>
      </c>
      <c r="D295" s="251">
        <v>0</v>
      </c>
      <c r="E295" s="185">
        <v>100</v>
      </c>
      <c r="F295" s="185">
        <v>0</v>
      </c>
      <c r="G295" s="251">
        <f>F295/C295*100</f>
        <v>0</v>
      </c>
      <c r="H295" s="251">
        <v>0</v>
      </c>
      <c r="I295" s="43"/>
      <c r="J295" s="43"/>
      <c r="K295" s="43"/>
      <c r="L295" s="43"/>
      <c r="M295" s="43"/>
      <c r="N295" s="54"/>
      <c r="O295" s="54"/>
      <c r="P295" s="52"/>
    </row>
    <row r="296" spans="1:16" ht="11.25">
      <c r="A296" s="78"/>
      <c r="B296" s="310"/>
      <c r="C296" s="251"/>
      <c r="D296" s="251"/>
      <c r="E296" s="251"/>
      <c r="F296" s="251"/>
      <c r="G296" s="250"/>
      <c r="H296" s="250"/>
      <c r="I296" s="43"/>
      <c r="J296" s="43"/>
      <c r="K296" s="43"/>
      <c r="L296" s="43"/>
      <c r="M296" s="43"/>
      <c r="N296" s="54"/>
      <c r="O296" s="54"/>
      <c r="P296" s="52"/>
    </row>
    <row r="297" spans="1:16" ht="23.25" customHeight="1">
      <c r="A297" s="533" t="s">
        <v>313</v>
      </c>
      <c r="B297" s="533"/>
      <c r="C297" s="187">
        <f aca="true" t="shared" si="97" ref="C297:H297">C273</f>
        <v>756.17</v>
      </c>
      <c r="D297" s="187">
        <f t="shared" si="97"/>
        <v>0</v>
      </c>
      <c r="E297" s="187">
        <f t="shared" si="97"/>
        <v>1400</v>
      </c>
      <c r="F297" s="187">
        <f t="shared" si="97"/>
        <v>0</v>
      </c>
      <c r="G297" s="187">
        <f t="shared" si="97"/>
        <v>0</v>
      </c>
      <c r="H297" s="187">
        <f t="shared" si="97"/>
        <v>0</v>
      </c>
      <c r="J297" s="73"/>
      <c r="K297" s="43"/>
      <c r="L297" s="43"/>
      <c r="M297" s="43"/>
      <c r="N297" s="54"/>
      <c r="O297" s="54"/>
      <c r="P297" s="52"/>
    </row>
    <row r="298" spans="1:16" ht="11.25">
      <c r="A298" s="203"/>
      <c r="B298" s="312"/>
      <c r="C298" s="157"/>
      <c r="D298" s="242"/>
      <c r="E298" s="242"/>
      <c r="F298" s="242"/>
      <c r="G298" s="242"/>
      <c r="H298" s="242"/>
      <c r="I298" s="43"/>
      <c r="J298" s="43"/>
      <c r="K298" s="43"/>
      <c r="L298" s="43"/>
      <c r="M298" s="43"/>
      <c r="N298" s="54"/>
      <c r="O298" s="54"/>
      <c r="P298" s="52"/>
    </row>
    <row r="299" spans="1:16" s="100" customFormat="1" ht="12.75" thickBot="1">
      <c r="A299" s="202" t="s">
        <v>127</v>
      </c>
      <c r="B299" s="316"/>
      <c r="C299" s="108"/>
      <c r="D299" s="249"/>
      <c r="E299" s="249"/>
      <c r="F299" s="249"/>
      <c r="G299" s="249"/>
      <c r="H299" s="249"/>
      <c r="I299" s="2"/>
      <c r="J299" s="2"/>
      <c r="K299" s="2"/>
      <c r="L299" s="2"/>
      <c r="M299" s="2"/>
      <c r="N299" s="3"/>
      <c r="O299" s="3"/>
      <c r="P299" s="4"/>
    </row>
    <row r="300" spans="1:16" ht="11.25" customHeight="1">
      <c r="A300" s="498" t="s">
        <v>16</v>
      </c>
      <c r="B300" s="508" t="s">
        <v>17</v>
      </c>
      <c r="C300" s="500" t="s">
        <v>247</v>
      </c>
      <c r="D300" s="365"/>
      <c r="E300" s="365"/>
      <c r="F300" s="365"/>
      <c r="G300" s="365"/>
      <c r="H300" s="365"/>
      <c r="I300" s="574"/>
      <c r="J300" s="43"/>
      <c r="K300" s="43"/>
      <c r="L300" s="43"/>
      <c r="M300" s="43"/>
      <c r="N300" s="54"/>
      <c r="O300" s="54"/>
      <c r="P300" s="52"/>
    </row>
    <row r="301" spans="1:16" ht="32.25" customHeight="1" thickBot="1">
      <c r="A301" s="499"/>
      <c r="B301" s="514"/>
      <c r="C301" s="501"/>
      <c r="D301" s="367" t="s">
        <v>248</v>
      </c>
      <c r="E301" s="367" t="s">
        <v>249</v>
      </c>
      <c r="F301" s="367" t="s">
        <v>250</v>
      </c>
      <c r="G301" s="367" t="s">
        <v>251</v>
      </c>
      <c r="H301" s="367" t="s">
        <v>262</v>
      </c>
      <c r="I301" s="574"/>
      <c r="J301" s="43"/>
      <c r="K301" s="43"/>
      <c r="L301" s="43"/>
      <c r="M301" s="43"/>
      <c r="N301" s="54"/>
      <c r="O301" s="54"/>
      <c r="P301" s="52"/>
    </row>
    <row r="302" spans="1:16" ht="18" customHeight="1">
      <c r="A302" s="353">
        <v>3</v>
      </c>
      <c r="B302" s="353" t="s">
        <v>331</v>
      </c>
      <c r="C302" s="167">
        <f aca="true" t="shared" si="98" ref="C302:H302">C303+C327</f>
        <v>63596.259999999995</v>
      </c>
      <c r="D302" s="167">
        <f t="shared" si="98"/>
        <v>67576.15</v>
      </c>
      <c r="E302" s="167">
        <f t="shared" si="98"/>
        <v>79811.31</v>
      </c>
      <c r="F302" s="167">
        <f t="shared" si="98"/>
        <v>79811.31</v>
      </c>
      <c r="G302" s="167">
        <f t="shared" si="98"/>
        <v>79811.31</v>
      </c>
      <c r="H302" s="167">
        <f t="shared" si="98"/>
        <v>79811.31</v>
      </c>
      <c r="I302" s="43"/>
      <c r="J302" s="43"/>
      <c r="K302" s="43"/>
      <c r="L302" s="43"/>
      <c r="M302" s="43"/>
      <c r="N302" s="54"/>
      <c r="O302" s="54"/>
      <c r="P302" s="52"/>
    </row>
    <row r="303" spans="1:16" ht="20.25" customHeight="1">
      <c r="A303" s="70">
        <v>32</v>
      </c>
      <c r="B303" s="317" t="s">
        <v>41</v>
      </c>
      <c r="C303" s="92">
        <f aca="true" t="shared" si="99" ref="C303:H303">C304+C308+C314+C322</f>
        <v>63383.899999999994</v>
      </c>
      <c r="D303" s="92">
        <f t="shared" si="99"/>
        <v>67310.7</v>
      </c>
      <c r="E303" s="92">
        <f t="shared" si="99"/>
        <v>79545.86</v>
      </c>
      <c r="F303" s="92">
        <f t="shared" si="99"/>
        <v>79545.86</v>
      </c>
      <c r="G303" s="92">
        <f t="shared" si="99"/>
        <v>79545.86</v>
      </c>
      <c r="H303" s="92">
        <f t="shared" si="99"/>
        <v>79545.86</v>
      </c>
      <c r="I303" s="43"/>
      <c r="J303" s="43"/>
      <c r="K303" s="43"/>
      <c r="L303" s="43"/>
      <c r="M303" s="43"/>
      <c r="N303" s="54"/>
      <c r="O303" s="54"/>
      <c r="P303" s="52"/>
    </row>
    <row r="304" spans="1:16" ht="29.25" customHeight="1">
      <c r="A304" s="210">
        <v>321</v>
      </c>
      <c r="B304" s="302" t="s">
        <v>42</v>
      </c>
      <c r="C304" s="92">
        <f aca="true" t="shared" si="100" ref="C304:H304">C305+C306+C307</f>
        <v>3052.6299999999997</v>
      </c>
      <c r="D304" s="92">
        <f t="shared" si="100"/>
        <v>3318.07</v>
      </c>
      <c r="E304" s="92">
        <f t="shared" si="100"/>
        <v>4350</v>
      </c>
      <c r="F304" s="92">
        <f t="shared" si="100"/>
        <v>4350</v>
      </c>
      <c r="G304" s="92">
        <f t="shared" si="100"/>
        <v>4350</v>
      </c>
      <c r="H304" s="92">
        <f t="shared" si="100"/>
        <v>4350</v>
      </c>
      <c r="I304" s="43"/>
      <c r="J304" s="43"/>
      <c r="K304" s="43"/>
      <c r="L304" s="43"/>
      <c r="M304" s="43"/>
      <c r="N304" s="54"/>
      <c r="O304" s="54"/>
      <c r="P304" s="52"/>
    </row>
    <row r="305" spans="1:16" ht="22.5" customHeight="1">
      <c r="A305" s="211">
        <v>3211</v>
      </c>
      <c r="B305" s="310" t="s">
        <v>120</v>
      </c>
      <c r="C305" s="185">
        <v>2835.89</v>
      </c>
      <c r="D305" s="185">
        <v>3050</v>
      </c>
      <c r="E305" s="185">
        <v>4000</v>
      </c>
      <c r="F305" s="185">
        <v>4000</v>
      </c>
      <c r="G305" s="185">
        <v>4000</v>
      </c>
      <c r="H305" s="185">
        <v>4000</v>
      </c>
      <c r="I305" s="43"/>
      <c r="J305" s="43"/>
      <c r="K305" s="43"/>
      <c r="L305" s="43"/>
      <c r="M305" s="43"/>
      <c r="N305" s="54"/>
      <c r="O305" s="54"/>
      <c r="P305" s="52"/>
    </row>
    <row r="306" spans="1:16" ht="31.5" customHeight="1">
      <c r="A306" s="211">
        <v>3213</v>
      </c>
      <c r="B306" s="310" t="s">
        <v>47</v>
      </c>
      <c r="C306" s="185">
        <v>146</v>
      </c>
      <c r="D306" s="185">
        <v>150</v>
      </c>
      <c r="E306" s="185">
        <v>150</v>
      </c>
      <c r="F306" s="185">
        <v>150</v>
      </c>
      <c r="G306" s="185">
        <v>150</v>
      </c>
      <c r="H306" s="185">
        <v>150</v>
      </c>
      <c r="I306" s="43"/>
      <c r="J306" s="43"/>
      <c r="K306" s="43"/>
      <c r="L306" s="43"/>
      <c r="M306" s="43"/>
      <c r="N306" s="54"/>
      <c r="O306" s="54"/>
      <c r="P306" s="52"/>
    </row>
    <row r="307" spans="1:16" ht="30.75" customHeight="1">
      <c r="A307" s="211">
        <v>3214</v>
      </c>
      <c r="B307" s="310" t="s">
        <v>128</v>
      </c>
      <c r="C307" s="185">
        <v>70.74</v>
      </c>
      <c r="D307" s="185">
        <v>118.07</v>
      </c>
      <c r="E307" s="185">
        <v>200</v>
      </c>
      <c r="F307" s="185">
        <v>200</v>
      </c>
      <c r="G307" s="185">
        <v>200</v>
      </c>
      <c r="H307" s="185">
        <v>200</v>
      </c>
      <c r="I307" s="43"/>
      <c r="J307" s="43"/>
      <c r="K307" s="43"/>
      <c r="L307" s="43"/>
      <c r="M307" s="43"/>
      <c r="N307" s="54"/>
      <c r="O307" s="54"/>
      <c r="P307" s="52"/>
    </row>
    <row r="308" spans="1:16" ht="29.25" customHeight="1">
      <c r="A308" s="70">
        <v>322</v>
      </c>
      <c r="B308" s="302" t="s">
        <v>49</v>
      </c>
      <c r="C308" s="92">
        <f aca="true" t="shared" si="101" ref="C308:H308">C309+C310+C311+C312+C313</f>
        <v>37337.700000000004</v>
      </c>
      <c r="D308" s="92">
        <f t="shared" si="101"/>
        <v>39816.84</v>
      </c>
      <c r="E308" s="92">
        <f t="shared" si="101"/>
        <v>48795.86</v>
      </c>
      <c r="F308" s="92">
        <f t="shared" si="101"/>
        <v>48795.86</v>
      </c>
      <c r="G308" s="92">
        <f t="shared" si="101"/>
        <v>48795.86</v>
      </c>
      <c r="H308" s="92">
        <f t="shared" si="101"/>
        <v>48795.86</v>
      </c>
      <c r="I308" s="43"/>
      <c r="J308" s="43"/>
      <c r="K308" s="43"/>
      <c r="L308" s="43"/>
      <c r="M308" s="43"/>
      <c r="N308" s="54"/>
      <c r="O308" s="54"/>
      <c r="P308" s="52"/>
    </row>
    <row r="309" spans="1:16" ht="40.5" customHeight="1">
      <c r="A309" s="82" t="s">
        <v>50</v>
      </c>
      <c r="B309" s="303" t="s">
        <v>51</v>
      </c>
      <c r="C309" s="185">
        <v>4213.13</v>
      </c>
      <c r="D309" s="185">
        <v>4816.84</v>
      </c>
      <c r="E309" s="185">
        <v>6095.86</v>
      </c>
      <c r="F309" s="185">
        <v>6095.86</v>
      </c>
      <c r="G309" s="185">
        <v>6095.86</v>
      </c>
      <c r="H309" s="185">
        <v>6095.86</v>
      </c>
      <c r="I309" s="43"/>
      <c r="J309" s="43"/>
      <c r="K309" s="43"/>
      <c r="L309" s="43"/>
      <c r="M309" s="43"/>
      <c r="N309" s="54"/>
      <c r="O309" s="54"/>
      <c r="P309" s="52"/>
    </row>
    <row r="310" spans="1:16" ht="20.25" customHeight="1">
      <c r="A310" s="82" t="s">
        <v>53</v>
      </c>
      <c r="B310" s="303" t="s">
        <v>54</v>
      </c>
      <c r="C310" s="185">
        <v>29128.12</v>
      </c>
      <c r="D310" s="185">
        <v>31000</v>
      </c>
      <c r="E310" s="185">
        <v>33000</v>
      </c>
      <c r="F310" s="185">
        <v>33000</v>
      </c>
      <c r="G310" s="185">
        <v>33000</v>
      </c>
      <c r="H310" s="251">
        <v>33000</v>
      </c>
      <c r="I310" s="53"/>
      <c r="J310" s="53"/>
      <c r="K310" s="53"/>
      <c r="L310" s="53"/>
      <c r="M310" s="53"/>
      <c r="N310" s="71"/>
      <c r="O310" s="71"/>
      <c r="P310" s="71"/>
    </row>
    <row r="311" spans="1:16" ht="52.5" customHeight="1">
      <c r="A311" s="82" t="s">
        <v>55</v>
      </c>
      <c r="B311" s="303" t="s">
        <v>56</v>
      </c>
      <c r="C311" s="185">
        <v>3275.05</v>
      </c>
      <c r="D311" s="185">
        <v>3300</v>
      </c>
      <c r="E311" s="185">
        <v>7700</v>
      </c>
      <c r="F311" s="185">
        <v>7700</v>
      </c>
      <c r="G311" s="185">
        <v>7700</v>
      </c>
      <c r="H311" s="185">
        <v>7700</v>
      </c>
      <c r="I311" s="53"/>
      <c r="J311" s="53"/>
      <c r="K311" s="53"/>
      <c r="L311" s="53"/>
      <c r="M311" s="53"/>
      <c r="N311" s="71"/>
      <c r="O311" s="71"/>
      <c r="P311" s="71"/>
    </row>
    <row r="312" spans="1:16" ht="18" customHeight="1">
      <c r="A312" s="82">
        <v>3225</v>
      </c>
      <c r="B312" s="303" t="s">
        <v>129</v>
      </c>
      <c r="C312" s="185">
        <v>418.08</v>
      </c>
      <c r="D312" s="185">
        <v>400</v>
      </c>
      <c r="E312" s="185">
        <v>1500</v>
      </c>
      <c r="F312" s="185">
        <v>1500</v>
      </c>
      <c r="G312" s="185">
        <v>1500</v>
      </c>
      <c r="H312" s="185">
        <v>1500</v>
      </c>
      <c r="I312" s="53"/>
      <c r="J312" s="53"/>
      <c r="K312" s="53"/>
      <c r="L312" s="53"/>
      <c r="M312" s="53"/>
      <c r="N312" s="71"/>
      <c r="O312" s="71"/>
      <c r="P312" s="71"/>
    </row>
    <row r="313" spans="1:16" ht="28.5" customHeight="1">
      <c r="A313" s="78">
        <v>3227</v>
      </c>
      <c r="B313" s="310" t="s">
        <v>214</v>
      </c>
      <c r="C313" s="185">
        <v>303.32</v>
      </c>
      <c r="D313" s="185">
        <v>300</v>
      </c>
      <c r="E313" s="185">
        <v>500</v>
      </c>
      <c r="F313" s="185">
        <v>500</v>
      </c>
      <c r="G313" s="185">
        <v>500</v>
      </c>
      <c r="H313" s="185">
        <v>500</v>
      </c>
      <c r="I313" s="53"/>
      <c r="J313" s="53"/>
      <c r="K313" s="53"/>
      <c r="L313" s="53"/>
      <c r="M313" s="53"/>
      <c r="N313" s="72"/>
      <c r="O313" s="72"/>
      <c r="P313" s="72"/>
    </row>
    <row r="314" spans="1:16" ht="23.25" customHeight="1">
      <c r="A314" s="188">
        <v>323</v>
      </c>
      <c r="B314" s="306" t="s">
        <v>59</v>
      </c>
      <c r="C314" s="92">
        <f aca="true" t="shared" si="102" ref="C314:H314">C315+C316+C317+C318+C319+C320+C321</f>
        <v>22563.679999999997</v>
      </c>
      <c r="D314" s="92">
        <f t="shared" si="102"/>
        <v>23512.18</v>
      </c>
      <c r="E314" s="92">
        <f t="shared" si="102"/>
        <v>25700</v>
      </c>
      <c r="F314" s="92">
        <f t="shared" si="102"/>
        <v>25700</v>
      </c>
      <c r="G314" s="92">
        <f t="shared" si="102"/>
        <v>25700</v>
      </c>
      <c r="H314" s="92">
        <f t="shared" si="102"/>
        <v>25700</v>
      </c>
      <c r="I314" s="73"/>
      <c r="J314" s="43"/>
      <c r="K314" s="43"/>
      <c r="L314" s="43"/>
      <c r="M314" s="43"/>
      <c r="N314" s="54"/>
      <c r="O314" s="54"/>
      <c r="P314" s="52"/>
    </row>
    <row r="315" spans="1:16" ht="31.5" customHeight="1">
      <c r="A315" s="78">
        <v>3231</v>
      </c>
      <c r="B315" s="310" t="s">
        <v>61</v>
      </c>
      <c r="C315" s="185">
        <v>1436.1</v>
      </c>
      <c r="D315" s="185">
        <v>1500</v>
      </c>
      <c r="E315" s="185">
        <v>1700</v>
      </c>
      <c r="F315" s="185">
        <v>1700</v>
      </c>
      <c r="G315" s="185">
        <v>1700</v>
      </c>
      <c r="H315" s="185">
        <v>1700</v>
      </c>
      <c r="I315" s="73"/>
      <c r="J315" s="43"/>
      <c r="K315" s="43"/>
      <c r="L315" s="43"/>
      <c r="M315" s="43"/>
      <c r="N315" s="54"/>
      <c r="O315" s="54"/>
      <c r="P315" s="52"/>
    </row>
    <row r="316" spans="1:16" ht="35.25" customHeight="1">
      <c r="A316" s="82">
        <v>3232</v>
      </c>
      <c r="B316" s="303" t="s">
        <v>123</v>
      </c>
      <c r="C316" s="185">
        <v>5792.54</v>
      </c>
      <c r="D316" s="185">
        <v>6512.18</v>
      </c>
      <c r="E316" s="185">
        <v>7500</v>
      </c>
      <c r="F316" s="185">
        <v>7500</v>
      </c>
      <c r="G316" s="185">
        <v>7500</v>
      </c>
      <c r="H316" s="185">
        <v>7500</v>
      </c>
      <c r="I316" s="43"/>
      <c r="J316" s="43"/>
      <c r="K316" s="43"/>
      <c r="L316" s="43"/>
      <c r="M316" s="43"/>
      <c r="N316" s="54"/>
      <c r="O316" s="54"/>
      <c r="P316" s="52"/>
    </row>
    <row r="317" spans="1:16" ht="24.75" customHeight="1">
      <c r="A317" s="82">
        <v>3234</v>
      </c>
      <c r="B317" s="303" t="s">
        <v>65</v>
      </c>
      <c r="C317" s="185">
        <v>9061.82</v>
      </c>
      <c r="D317" s="185">
        <v>9100</v>
      </c>
      <c r="E317" s="185">
        <v>10000</v>
      </c>
      <c r="F317" s="185">
        <v>10000</v>
      </c>
      <c r="G317" s="185">
        <v>10000</v>
      </c>
      <c r="H317" s="185">
        <v>10000</v>
      </c>
      <c r="I317" s="43"/>
      <c r="J317" s="43"/>
      <c r="K317" s="43"/>
      <c r="L317" s="43"/>
      <c r="M317" s="43"/>
      <c r="N317" s="54"/>
      <c r="O317" s="54"/>
      <c r="P317" s="52"/>
    </row>
    <row r="318" spans="1:16" ht="24.75" customHeight="1">
      <c r="A318" s="78">
        <v>3236</v>
      </c>
      <c r="B318" s="310" t="s">
        <v>124</v>
      </c>
      <c r="C318" s="185">
        <v>2437.59</v>
      </c>
      <c r="D318" s="185">
        <v>2500</v>
      </c>
      <c r="E318" s="185">
        <v>2200</v>
      </c>
      <c r="F318" s="185">
        <v>2200</v>
      </c>
      <c r="G318" s="185">
        <v>2200</v>
      </c>
      <c r="H318" s="185">
        <v>2200</v>
      </c>
      <c r="I318" s="43"/>
      <c r="J318" s="43"/>
      <c r="K318" s="43"/>
      <c r="L318" s="43"/>
      <c r="M318" s="43"/>
      <c r="N318" s="54"/>
      <c r="O318" s="54"/>
      <c r="P318" s="52"/>
    </row>
    <row r="319" spans="1:16" ht="21" customHeight="1">
      <c r="A319" s="78">
        <v>3237</v>
      </c>
      <c r="B319" s="310" t="s">
        <v>67</v>
      </c>
      <c r="C319" s="185">
        <v>1766.55</v>
      </c>
      <c r="D319" s="185">
        <v>1800</v>
      </c>
      <c r="E319" s="185">
        <v>1800</v>
      </c>
      <c r="F319" s="185">
        <v>1800</v>
      </c>
      <c r="G319" s="185">
        <v>1800</v>
      </c>
      <c r="H319" s="185">
        <v>1800</v>
      </c>
      <c r="I319" s="43"/>
      <c r="J319" s="43"/>
      <c r="K319" s="43"/>
      <c r="L319" s="43"/>
      <c r="M319" s="43"/>
      <c r="N319" s="54"/>
      <c r="O319" s="54"/>
      <c r="P319" s="52"/>
    </row>
    <row r="320" spans="1:16" ht="18" customHeight="1">
      <c r="A320" s="78">
        <v>3238</v>
      </c>
      <c r="B320" s="310" t="s">
        <v>69</v>
      </c>
      <c r="C320" s="185">
        <v>1575.51</v>
      </c>
      <c r="D320" s="185">
        <v>1600</v>
      </c>
      <c r="E320" s="185">
        <v>1700</v>
      </c>
      <c r="F320" s="185">
        <v>1700</v>
      </c>
      <c r="G320" s="185">
        <v>1700</v>
      </c>
      <c r="H320" s="185">
        <v>1700</v>
      </c>
      <c r="I320" s="43"/>
      <c r="J320" s="43"/>
      <c r="K320" s="43"/>
      <c r="L320" s="43"/>
      <c r="M320" s="43"/>
      <c r="N320" s="54"/>
      <c r="O320" s="54"/>
      <c r="P320" s="52"/>
    </row>
    <row r="321" spans="1:16" ht="19.5" customHeight="1">
      <c r="A321" s="82">
        <v>3239</v>
      </c>
      <c r="B321" s="303" t="s">
        <v>211</v>
      </c>
      <c r="C321" s="251">
        <v>493.57</v>
      </c>
      <c r="D321" s="185">
        <v>500</v>
      </c>
      <c r="E321" s="185">
        <v>800</v>
      </c>
      <c r="F321" s="185">
        <v>800</v>
      </c>
      <c r="G321" s="185">
        <v>800</v>
      </c>
      <c r="H321" s="185">
        <v>800</v>
      </c>
      <c r="I321" s="73"/>
      <c r="J321" s="43"/>
      <c r="K321" s="43"/>
      <c r="L321" s="43"/>
      <c r="M321" s="43"/>
      <c r="N321" s="54"/>
      <c r="O321" s="54"/>
      <c r="P321" s="52"/>
    </row>
    <row r="322" spans="1:16" ht="33.75" customHeight="1">
      <c r="A322" s="188">
        <v>329</v>
      </c>
      <c r="B322" s="306" t="s">
        <v>73</v>
      </c>
      <c r="C322" s="92">
        <f aca="true" t="shared" si="103" ref="C322:H322">C323+C324+C325+C326</f>
        <v>429.89</v>
      </c>
      <c r="D322" s="92">
        <f t="shared" si="103"/>
        <v>663.61</v>
      </c>
      <c r="E322" s="92">
        <f t="shared" si="103"/>
        <v>700</v>
      </c>
      <c r="F322" s="92">
        <f t="shared" si="103"/>
        <v>700</v>
      </c>
      <c r="G322" s="92">
        <f t="shared" si="103"/>
        <v>700</v>
      </c>
      <c r="H322" s="92">
        <f t="shared" si="103"/>
        <v>700</v>
      </c>
      <c r="I322" s="73"/>
      <c r="J322" s="43"/>
      <c r="K322" s="43"/>
      <c r="L322" s="43"/>
      <c r="M322" s="43"/>
      <c r="N322" s="54"/>
      <c r="O322" s="54"/>
      <c r="P322" s="52"/>
    </row>
    <row r="323" spans="1:16" ht="22.5">
      <c r="A323" s="78">
        <v>3291</v>
      </c>
      <c r="B323" s="310" t="s">
        <v>130</v>
      </c>
      <c r="C323" s="185">
        <v>0.01</v>
      </c>
      <c r="D323" s="185">
        <v>0</v>
      </c>
      <c r="E323" s="185">
        <v>0</v>
      </c>
      <c r="F323" s="185">
        <v>0</v>
      </c>
      <c r="G323" s="251">
        <f>F323/C323*100</f>
        <v>0</v>
      </c>
      <c r="H323" s="251">
        <v>0</v>
      </c>
      <c r="I323" s="43"/>
      <c r="J323" s="43"/>
      <c r="K323" s="43"/>
      <c r="L323" s="43"/>
      <c r="M323" s="43"/>
      <c r="N323" s="54"/>
      <c r="O323" s="54"/>
      <c r="P323" s="52"/>
    </row>
    <row r="324" spans="1:16" ht="18" customHeight="1">
      <c r="A324" s="78">
        <v>3293</v>
      </c>
      <c r="B324" s="310" t="s">
        <v>77</v>
      </c>
      <c r="C324" s="251">
        <v>0</v>
      </c>
      <c r="D324" s="185">
        <v>80</v>
      </c>
      <c r="E324" s="185">
        <v>200</v>
      </c>
      <c r="F324" s="185">
        <v>200</v>
      </c>
      <c r="G324" s="185">
        <v>200</v>
      </c>
      <c r="H324" s="185">
        <v>200</v>
      </c>
      <c r="I324" s="43"/>
      <c r="J324" s="43"/>
      <c r="K324" s="43"/>
      <c r="L324" s="43"/>
      <c r="M324" s="43"/>
      <c r="N324" s="54"/>
      <c r="O324" s="54"/>
      <c r="P324" s="52"/>
    </row>
    <row r="325" spans="1:16" ht="18.75" customHeight="1">
      <c r="A325" s="78">
        <v>3294</v>
      </c>
      <c r="B325" s="310" t="s">
        <v>78</v>
      </c>
      <c r="C325" s="185">
        <v>199.08</v>
      </c>
      <c r="D325" s="185">
        <v>200</v>
      </c>
      <c r="E325" s="185">
        <v>200</v>
      </c>
      <c r="F325" s="185">
        <v>200</v>
      </c>
      <c r="G325" s="185">
        <v>200</v>
      </c>
      <c r="H325" s="185">
        <v>200</v>
      </c>
      <c r="I325" s="43"/>
      <c r="J325" s="43"/>
      <c r="K325" s="43"/>
      <c r="L325" s="43"/>
      <c r="M325" s="43"/>
      <c r="N325" s="54"/>
      <c r="O325" s="54"/>
      <c r="P325" s="52"/>
    </row>
    <row r="326" spans="1:16" ht="29.25" customHeight="1">
      <c r="A326" s="78">
        <v>3299</v>
      </c>
      <c r="B326" s="310" t="s">
        <v>73</v>
      </c>
      <c r="C326" s="185">
        <v>230.8</v>
      </c>
      <c r="D326" s="185">
        <v>383.61</v>
      </c>
      <c r="E326" s="185">
        <v>300</v>
      </c>
      <c r="F326" s="185">
        <v>300</v>
      </c>
      <c r="G326" s="185">
        <v>300</v>
      </c>
      <c r="H326" s="185">
        <v>300</v>
      </c>
      <c r="I326" s="43"/>
      <c r="J326" s="43"/>
      <c r="K326" s="43"/>
      <c r="L326" s="43"/>
      <c r="M326" s="43"/>
      <c r="N326" s="54"/>
      <c r="O326" s="54"/>
      <c r="P326" s="52"/>
    </row>
    <row r="327" spans="1:16" ht="18" customHeight="1">
      <c r="A327" s="188">
        <v>34</v>
      </c>
      <c r="B327" s="306" t="s">
        <v>81</v>
      </c>
      <c r="C327" s="92">
        <f aca="true" t="shared" si="104" ref="C327:H328">C328</f>
        <v>212.36</v>
      </c>
      <c r="D327" s="92">
        <f t="shared" si="104"/>
        <v>265.45</v>
      </c>
      <c r="E327" s="92">
        <f t="shared" si="104"/>
        <v>265.45</v>
      </c>
      <c r="F327" s="92">
        <f t="shared" si="104"/>
        <v>265.45</v>
      </c>
      <c r="G327" s="92">
        <f t="shared" si="104"/>
        <v>265.45</v>
      </c>
      <c r="H327" s="92">
        <f t="shared" si="104"/>
        <v>265.45</v>
      </c>
      <c r="I327" s="43"/>
      <c r="J327" s="43"/>
      <c r="K327" s="43"/>
      <c r="L327" s="43"/>
      <c r="M327" s="43"/>
      <c r="N327" s="54"/>
      <c r="O327" s="54"/>
      <c r="P327" s="52"/>
    </row>
    <row r="328" spans="1:16" ht="28.5" customHeight="1">
      <c r="A328" s="188">
        <v>343</v>
      </c>
      <c r="B328" s="306" t="s">
        <v>82</v>
      </c>
      <c r="C328" s="189">
        <f t="shared" si="104"/>
        <v>212.36</v>
      </c>
      <c r="D328" s="189">
        <f t="shared" si="104"/>
        <v>265.45</v>
      </c>
      <c r="E328" s="189">
        <f t="shared" si="104"/>
        <v>265.45</v>
      </c>
      <c r="F328" s="189">
        <f t="shared" si="104"/>
        <v>265.45</v>
      </c>
      <c r="G328" s="189">
        <f t="shared" si="104"/>
        <v>265.45</v>
      </c>
      <c r="H328" s="189">
        <f t="shared" si="104"/>
        <v>265.45</v>
      </c>
      <c r="I328" s="53"/>
      <c r="J328" s="53"/>
      <c r="K328" s="53"/>
      <c r="L328" s="53"/>
      <c r="M328" s="53"/>
      <c r="N328" s="71"/>
      <c r="O328" s="71"/>
      <c r="P328" s="44"/>
    </row>
    <row r="329" spans="1:16" ht="18.75" customHeight="1">
      <c r="A329" s="78">
        <v>3431</v>
      </c>
      <c r="B329" s="310" t="s">
        <v>125</v>
      </c>
      <c r="C329" s="185">
        <v>212.36</v>
      </c>
      <c r="D329" s="251">
        <v>265.45</v>
      </c>
      <c r="E329" s="185">
        <v>265.45</v>
      </c>
      <c r="F329" s="185">
        <v>265.45</v>
      </c>
      <c r="G329" s="185">
        <v>265.45</v>
      </c>
      <c r="H329" s="185">
        <v>265.45</v>
      </c>
      <c r="I329" s="53"/>
      <c r="J329" s="53"/>
      <c r="K329" s="53"/>
      <c r="L329" s="53"/>
      <c r="M329" s="53"/>
      <c r="N329" s="71"/>
      <c r="O329" s="71"/>
      <c r="P329" s="44"/>
    </row>
    <row r="330" spans="1:16" ht="11.25">
      <c r="A330" s="78"/>
      <c r="B330" s="310"/>
      <c r="C330" s="250"/>
      <c r="D330" s="250"/>
      <c r="E330" s="250"/>
      <c r="F330" s="185"/>
      <c r="G330" s="252"/>
      <c r="H330" s="251"/>
      <c r="I330" s="43"/>
      <c r="J330" s="43"/>
      <c r="K330" s="43"/>
      <c r="L330" s="43"/>
      <c r="M330" s="43"/>
      <c r="N330" s="54"/>
      <c r="O330" s="54"/>
      <c r="P330" s="52"/>
    </row>
    <row r="331" spans="1:16" ht="27" customHeight="1">
      <c r="A331" s="533" t="s">
        <v>314</v>
      </c>
      <c r="B331" s="533"/>
      <c r="C331" s="187">
        <f aca="true" t="shared" si="105" ref="C331:H331">C302</f>
        <v>63596.259999999995</v>
      </c>
      <c r="D331" s="187">
        <f t="shared" si="105"/>
        <v>67576.15</v>
      </c>
      <c r="E331" s="187">
        <f t="shared" si="105"/>
        <v>79811.31</v>
      </c>
      <c r="F331" s="187">
        <f t="shared" si="105"/>
        <v>79811.31</v>
      </c>
      <c r="G331" s="187">
        <f t="shared" si="105"/>
        <v>79811.31</v>
      </c>
      <c r="H331" s="187">
        <f t="shared" si="105"/>
        <v>79811.31</v>
      </c>
      <c r="I331" s="156"/>
      <c r="J331" s="43"/>
      <c r="K331" s="43"/>
      <c r="L331" s="43"/>
      <c r="M331" s="43"/>
      <c r="N331" s="54"/>
      <c r="O331" s="54"/>
      <c r="P331" s="52"/>
    </row>
    <row r="332" spans="1:16" ht="22.5" customHeight="1">
      <c r="A332" s="203"/>
      <c r="B332" s="312"/>
      <c r="C332" s="59"/>
      <c r="D332" s="242"/>
      <c r="E332" s="242"/>
      <c r="F332" s="242"/>
      <c r="G332" s="242"/>
      <c r="H332" s="242"/>
      <c r="I332" s="43"/>
      <c r="J332" s="43"/>
      <c r="K332" s="43"/>
      <c r="L332" s="43"/>
      <c r="M332" s="43"/>
      <c r="N332" s="54"/>
      <c r="O332" s="54"/>
      <c r="P332" s="52"/>
    </row>
    <row r="333" spans="1:16" ht="2.25" customHeight="1">
      <c r="A333" s="204"/>
      <c r="B333" s="90"/>
      <c r="C333" s="57"/>
      <c r="D333" s="241"/>
      <c r="E333" s="241"/>
      <c r="F333" s="241"/>
      <c r="G333" s="241"/>
      <c r="H333" s="241"/>
      <c r="I333" s="43"/>
      <c r="J333" s="43"/>
      <c r="K333" s="43"/>
      <c r="L333" s="43"/>
      <c r="M333" s="43"/>
      <c r="N333" s="54"/>
      <c r="O333" s="54"/>
      <c r="P333" s="52"/>
    </row>
    <row r="334" spans="1:16" ht="11.25" hidden="1">
      <c r="A334" s="204"/>
      <c r="B334" s="90"/>
      <c r="C334" s="57"/>
      <c r="D334" s="241"/>
      <c r="E334" s="241"/>
      <c r="F334" s="241"/>
      <c r="G334" s="241"/>
      <c r="H334" s="241"/>
      <c r="I334" s="43"/>
      <c r="J334" s="43"/>
      <c r="K334" s="43"/>
      <c r="L334" s="43"/>
      <c r="M334" s="43"/>
      <c r="N334" s="54"/>
      <c r="O334" s="54"/>
      <c r="P334" s="52"/>
    </row>
    <row r="335" spans="1:16" ht="11.25" hidden="1">
      <c r="A335" s="204"/>
      <c r="B335" s="90"/>
      <c r="C335" s="57"/>
      <c r="D335" s="241"/>
      <c r="E335" s="241"/>
      <c r="F335" s="241"/>
      <c r="G335" s="241"/>
      <c r="H335" s="241"/>
      <c r="I335" s="43"/>
      <c r="J335" s="43"/>
      <c r="K335" s="43"/>
      <c r="L335" s="43"/>
      <c r="M335" s="43"/>
      <c r="N335" s="54"/>
      <c r="O335" s="54"/>
      <c r="P335" s="52"/>
    </row>
    <row r="336" spans="1:16" s="100" customFormat="1" ht="25.5" customHeight="1" thickBot="1">
      <c r="A336" s="212" t="s">
        <v>131</v>
      </c>
      <c r="B336" s="316"/>
      <c r="C336" s="108"/>
      <c r="D336" s="249"/>
      <c r="E336" s="249"/>
      <c r="F336" s="249"/>
      <c r="G336" s="249"/>
      <c r="H336" s="249"/>
      <c r="I336" s="2"/>
      <c r="J336" s="2"/>
      <c r="K336" s="2"/>
      <c r="L336" s="2"/>
      <c r="M336" s="2"/>
      <c r="N336" s="3"/>
      <c r="O336" s="3"/>
      <c r="P336" s="4"/>
    </row>
    <row r="337" spans="1:16" ht="11.25" customHeight="1">
      <c r="A337" s="498" t="s">
        <v>16</v>
      </c>
      <c r="B337" s="508" t="s">
        <v>17</v>
      </c>
      <c r="C337" s="500" t="s">
        <v>247</v>
      </c>
      <c r="D337" s="365"/>
      <c r="E337" s="365"/>
      <c r="F337" s="365"/>
      <c r="G337" s="365"/>
      <c r="H337" s="365"/>
      <c r="I337" s="43"/>
      <c r="J337" s="43"/>
      <c r="K337" s="43"/>
      <c r="L337" s="43"/>
      <c r="M337" s="43"/>
      <c r="N337" s="54"/>
      <c r="O337" s="54"/>
      <c r="P337" s="52"/>
    </row>
    <row r="338" spans="1:16" ht="30.75" customHeight="1" thickBot="1">
      <c r="A338" s="499"/>
      <c r="B338" s="514"/>
      <c r="C338" s="501"/>
      <c r="D338" s="367" t="s">
        <v>248</v>
      </c>
      <c r="E338" s="367" t="s">
        <v>249</v>
      </c>
      <c r="F338" s="367" t="s">
        <v>250</v>
      </c>
      <c r="G338" s="367" t="s">
        <v>251</v>
      </c>
      <c r="H338" s="367" t="s">
        <v>262</v>
      </c>
      <c r="I338" s="43"/>
      <c r="J338" s="43"/>
      <c r="K338" s="43"/>
      <c r="L338" s="43"/>
      <c r="M338" s="43"/>
      <c r="N338" s="54"/>
      <c r="O338" s="54"/>
      <c r="P338" s="52"/>
    </row>
    <row r="339" spans="1:16" ht="21.75" customHeight="1">
      <c r="A339" s="353">
        <v>3</v>
      </c>
      <c r="B339" s="353" t="s">
        <v>331</v>
      </c>
      <c r="C339" s="167">
        <f aca="true" t="shared" si="106" ref="C339:H339">C340</f>
        <v>21.24</v>
      </c>
      <c r="D339" s="167">
        <f t="shared" si="106"/>
        <v>200</v>
      </c>
      <c r="E339" s="167">
        <f t="shared" si="106"/>
        <v>200</v>
      </c>
      <c r="F339" s="167">
        <f t="shared" si="106"/>
        <v>200</v>
      </c>
      <c r="G339" s="167">
        <f t="shared" si="106"/>
        <v>200</v>
      </c>
      <c r="H339" s="167">
        <f t="shared" si="106"/>
        <v>200</v>
      </c>
      <c r="I339" s="43"/>
      <c r="J339" s="43"/>
      <c r="K339" s="43"/>
      <c r="L339" s="43"/>
      <c r="M339" s="43"/>
      <c r="N339" s="54"/>
      <c r="O339" s="54"/>
      <c r="P339" s="52"/>
    </row>
    <row r="340" spans="1:16" ht="23.25" customHeight="1">
      <c r="A340" s="70">
        <v>32</v>
      </c>
      <c r="B340" s="302" t="s">
        <v>41</v>
      </c>
      <c r="C340" s="92">
        <f aca="true" t="shared" si="107" ref="C340:H340">C341+C343</f>
        <v>21.24</v>
      </c>
      <c r="D340" s="92">
        <f t="shared" si="107"/>
        <v>200</v>
      </c>
      <c r="E340" s="92">
        <f t="shared" si="107"/>
        <v>200</v>
      </c>
      <c r="F340" s="92">
        <f t="shared" si="107"/>
        <v>200</v>
      </c>
      <c r="G340" s="92">
        <f t="shared" si="107"/>
        <v>200</v>
      </c>
      <c r="H340" s="92">
        <f t="shared" si="107"/>
        <v>200</v>
      </c>
      <c r="I340" s="43"/>
      <c r="J340" s="43"/>
      <c r="K340" s="43"/>
      <c r="L340" s="43"/>
      <c r="M340" s="43"/>
      <c r="N340" s="54"/>
      <c r="O340" s="54"/>
      <c r="P340" s="52"/>
    </row>
    <row r="341" spans="1:16" ht="31.5" customHeight="1">
      <c r="A341" s="70">
        <v>321</v>
      </c>
      <c r="B341" s="302" t="s">
        <v>42</v>
      </c>
      <c r="C341" s="92">
        <f aca="true" t="shared" si="108" ref="C341:H341">C342</f>
        <v>21.24</v>
      </c>
      <c r="D341" s="92">
        <f t="shared" si="108"/>
        <v>0</v>
      </c>
      <c r="E341" s="92">
        <f t="shared" si="108"/>
        <v>0</v>
      </c>
      <c r="F341" s="92">
        <f t="shared" si="108"/>
        <v>0</v>
      </c>
      <c r="G341" s="92">
        <f t="shared" si="108"/>
        <v>0</v>
      </c>
      <c r="H341" s="92">
        <f t="shared" si="108"/>
        <v>0</v>
      </c>
      <c r="I341" s="43"/>
      <c r="J341" s="43"/>
      <c r="K341" s="43"/>
      <c r="L341" s="43"/>
      <c r="M341" s="43"/>
      <c r="N341" s="54"/>
      <c r="O341" s="54"/>
      <c r="P341" s="52"/>
    </row>
    <row r="342" spans="1:16" ht="17.25" customHeight="1">
      <c r="A342" s="82">
        <v>3211</v>
      </c>
      <c r="B342" s="303" t="s">
        <v>44</v>
      </c>
      <c r="C342" s="185">
        <v>21.24</v>
      </c>
      <c r="D342" s="185">
        <v>0</v>
      </c>
      <c r="E342" s="185">
        <v>0</v>
      </c>
      <c r="F342" s="185">
        <v>0</v>
      </c>
      <c r="G342" s="185">
        <v>0</v>
      </c>
      <c r="H342" s="185">
        <v>0</v>
      </c>
      <c r="I342" s="43"/>
      <c r="J342" s="43"/>
      <c r="K342" s="43"/>
      <c r="L342" s="43"/>
      <c r="M342" s="43"/>
      <c r="N342" s="54"/>
      <c r="O342" s="54"/>
      <c r="P342" s="52"/>
    </row>
    <row r="343" spans="1:16" ht="24" customHeight="1">
      <c r="A343" s="188">
        <v>329</v>
      </c>
      <c r="B343" s="306" t="s">
        <v>73</v>
      </c>
      <c r="C343" s="189">
        <f aca="true" t="shared" si="109" ref="C343:H343">C344</f>
        <v>0</v>
      </c>
      <c r="D343" s="189">
        <f t="shared" si="109"/>
        <v>200</v>
      </c>
      <c r="E343" s="189">
        <f t="shared" si="109"/>
        <v>200</v>
      </c>
      <c r="F343" s="189">
        <f t="shared" si="109"/>
        <v>200</v>
      </c>
      <c r="G343" s="189">
        <f t="shared" si="109"/>
        <v>200</v>
      </c>
      <c r="H343" s="189">
        <f t="shared" si="109"/>
        <v>200</v>
      </c>
      <c r="I343" s="43"/>
      <c r="J343" s="43"/>
      <c r="K343" s="43"/>
      <c r="L343" s="43"/>
      <c r="M343" s="43"/>
      <c r="N343" s="54"/>
      <c r="O343" s="54"/>
      <c r="P343" s="52"/>
    </row>
    <row r="344" spans="1:16" ht="27.75" customHeight="1">
      <c r="A344" s="82">
        <v>3293</v>
      </c>
      <c r="B344" s="303" t="s">
        <v>225</v>
      </c>
      <c r="C344" s="185">
        <v>0</v>
      </c>
      <c r="D344" s="185">
        <v>200</v>
      </c>
      <c r="E344" s="185">
        <v>200</v>
      </c>
      <c r="F344" s="185">
        <v>200</v>
      </c>
      <c r="G344" s="185">
        <v>200</v>
      </c>
      <c r="H344" s="185">
        <v>200</v>
      </c>
      <c r="I344" s="43"/>
      <c r="J344" s="43"/>
      <c r="K344" s="43"/>
      <c r="L344" s="43"/>
      <c r="M344" s="43"/>
      <c r="N344" s="54"/>
      <c r="O344" s="54"/>
      <c r="P344" s="52"/>
    </row>
    <row r="345" spans="1:16" ht="20.25" customHeight="1">
      <c r="A345" s="82"/>
      <c r="B345" s="303"/>
      <c r="C345" s="185"/>
      <c r="D345" s="185"/>
      <c r="E345" s="185"/>
      <c r="F345" s="185"/>
      <c r="G345" s="185"/>
      <c r="H345" s="185"/>
      <c r="I345" s="43"/>
      <c r="J345" s="43"/>
      <c r="K345" s="43"/>
      <c r="L345" s="43"/>
      <c r="M345" s="43"/>
      <c r="N345" s="54"/>
      <c r="O345" s="54"/>
      <c r="P345" s="52"/>
    </row>
    <row r="346" spans="1:16" ht="22.5" customHeight="1">
      <c r="A346" s="533" t="s">
        <v>315</v>
      </c>
      <c r="B346" s="533"/>
      <c r="C346" s="187">
        <f aca="true" t="shared" si="110" ref="C346:H346">C339</f>
        <v>21.24</v>
      </c>
      <c r="D346" s="187">
        <f t="shared" si="110"/>
        <v>200</v>
      </c>
      <c r="E346" s="187">
        <f t="shared" si="110"/>
        <v>200</v>
      </c>
      <c r="F346" s="187">
        <f t="shared" si="110"/>
        <v>200</v>
      </c>
      <c r="G346" s="187">
        <f t="shared" si="110"/>
        <v>200</v>
      </c>
      <c r="H346" s="187">
        <f t="shared" si="110"/>
        <v>200</v>
      </c>
      <c r="I346" s="43"/>
      <c r="J346" s="43"/>
      <c r="K346" s="43"/>
      <c r="L346" s="43"/>
      <c r="M346" s="43"/>
      <c r="N346" s="54"/>
      <c r="O346" s="54"/>
      <c r="P346" s="52"/>
    </row>
    <row r="347" spans="1:16" ht="11.25">
      <c r="A347" s="204"/>
      <c r="B347" s="90"/>
      <c r="C347" s="253"/>
      <c r="D347" s="253"/>
      <c r="E347" s="253"/>
      <c r="F347" s="253"/>
      <c r="G347" s="241"/>
      <c r="H347" s="253"/>
      <c r="I347" s="43"/>
      <c r="J347" s="43"/>
      <c r="K347" s="43"/>
      <c r="L347" s="43"/>
      <c r="M347" s="43"/>
      <c r="N347" s="54"/>
      <c r="O347" s="54"/>
      <c r="P347" s="52"/>
    </row>
    <row r="348" spans="1:16" ht="2.25" customHeight="1">
      <c r="A348" s="204"/>
      <c r="B348" s="90"/>
      <c r="C348" s="253"/>
      <c r="D348" s="253"/>
      <c r="E348" s="253"/>
      <c r="F348" s="253"/>
      <c r="G348" s="241"/>
      <c r="H348" s="253"/>
      <c r="I348" s="43"/>
      <c r="J348" s="43"/>
      <c r="K348" s="43"/>
      <c r="L348" s="43"/>
      <c r="M348" s="43"/>
      <c r="N348" s="54"/>
      <c r="O348" s="54"/>
      <c r="P348" s="52"/>
    </row>
    <row r="349" spans="1:16" s="100" customFormat="1" ht="12.75" thickBot="1">
      <c r="A349" s="212" t="s">
        <v>132</v>
      </c>
      <c r="B349" s="316"/>
      <c r="C349" s="108"/>
      <c r="D349" s="249"/>
      <c r="E349" s="249"/>
      <c r="F349" s="249"/>
      <c r="G349" s="249"/>
      <c r="H349" s="249"/>
      <c r="I349" s="2"/>
      <c r="J349" s="2"/>
      <c r="K349" s="2"/>
      <c r="L349" s="2"/>
      <c r="M349" s="2"/>
      <c r="N349" s="110"/>
      <c r="O349" s="110"/>
      <c r="P349" s="111"/>
    </row>
    <row r="350" spans="1:16" ht="11.25" customHeight="1">
      <c r="A350" s="498" t="s">
        <v>16</v>
      </c>
      <c r="B350" s="508" t="s">
        <v>17</v>
      </c>
      <c r="C350" s="500" t="s">
        <v>247</v>
      </c>
      <c r="D350" s="365"/>
      <c r="E350" s="365"/>
      <c r="F350" s="365"/>
      <c r="G350" s="365"/>
      <c r="H350" s="365"/>
      <c r="I350" s="43"/>
      <c r="J350" s="43"/>
      <c r="K350" s="43"/>
      <c r="L350" s="43"/>
      <c r="M350" s="43"/>
      <c r="N350" s="54"/>
      <c r="O350" s="54"/>
      <c r="P350" s="52"/>
    </row>
    <row r="351" spans="1:16" ht="33.75" customHeight="1" thickBot="1">
      <c r="A351" s="499"/>
      <c r="B351" s="514"/>
      <c r="C351" s="501"/>
      <c r="D351" s="367" t="s">
        <v>248</v>
      </c>
      <c r="E351" s="367" t="s">
        <v>249</v>
      </c>
      <c r="F351" s="367" t="s">
        <v>250</v>
      </c>
      <c r="G351" s="367" t="s">
        <v>251</v>
      </c>
      <c r="H351" s="367" t="s">
        <v>262</v>
      </c>
      <c r="I351" s="43"/>
      <c r="J351" s="43"/>
      <c r="K351" s="43"/>
      <c r="L351" s="43"/>
      <c r="M351" s="43"/>
      <c r="N351" s="54"/>
      <c r="O351" s="54"/>
      <c r="P351" s="52"/>
    </row>
    <row r="352" spans="1:16" ht="24" customHeight="1">
      <c r="A352" s="353">
        <v>3</v>
      </c>
      <c r="B352" s="353" t="s">
        <v>332</v>
      </c>
      <c r="C352" s="167">
        <f aca="true" t="shared" si="111" ref="C352:H352">C353</f>
        <v>0</v>
      </c>
      <c r="D352" s="167">
        <f t="shared" si="111"/>
        <v>0</v>
      </c>
      <c r="E352" s="167">
        <f t="shared" si="111"/>
        <v>37.46</v>
      </c>
      <c r="F352" s="167">
        <f t="shared" si="111"/>
        <v>0</v>
      </c>
      <c r="G352" s="167">
        <f t="shared" si="111"/>
        <v>0</v>
      </c>
      <c r="H352" s="167">
        <f t="shared" si="111"/>
        <v>0</v>
      </c>
      <c r="I352" s="43"/>
      <c r="J352" s="43"/>
      <c r="K352" s="43"/>
      <c r="L352" s="43"/>
      <c r="M352" s="43"/>
      <c r="N352" s="54"/>
      <c r="O352" s="54"/>
      <c r="P352" s="52"/>
    </row>
    <row r="353" spans="1:16" ht="17.25" customHeight="1">
      <c r="A353" s="70">
        <v>32</v>
      </c>
      <c r="B353" s="302" t="s">
        <v>41</v>
      </c>
      <c r="C353" s="92">
        <f aca="true" t="shared" si="112" ref="C353:H354">C354</f>
        <v>0</v>
      </c>
      <c r="D353" s="92">
        <f t="shared" si="112"/>
        <v>0</v>
      </c>
      <c r="E353" s="92">
        <f t="shared" si="112"/>
        <v>37.46</v>
      </c>
      <c r="F353" s="92">
        <f t="shared" si="112"/>
        <v>0</v>
      </c>
      <c r="G353" s="92">
        <f t="shared" si="112"/>
        <v>0</v>
      </c>
      <c r="H353" s="92">
        <f t="shared" si="112"/>
        <v>0</v>
      </c>
      <c r="I353" s="43"/>
      <c r="J353" s="43"/>
      <c r="K353" s="43"/>
      <c r="L353" s="43"/>
      <c r="M353" s="43"/>
      <c r="N353" s="54"/>
      <c r="O353" s="54"/>
      <c r="P353" s="52"/>
    </row>
    <row r="354" spans="1:16" ht="30" customHeight="1">
      <c r="A354" s="70">
        <v>322</v>
      </c>
      <c r="B354" s="302" t="s">
        <v>49</v>
      </c>
      <c r="C354" s="92">
        <f t="shared" si="112"/>
        <v>0</v>
      </c>
      <c r="D354" s="92">
        <f t="shared" si="112"/>
        <v>0</v>
      </c>
      <c r="E354" s="92">
        <f t="shared" si="112"/>
        <v>37.46</v>
      </c>
      <c r="F354" s="92">
        <f t="shared" si="112"/>
        <v>0</v>
      </c>
      <c r="G354" s="92">
        <f t="shared" si="112"/>
        <v>0</v>
      </c>
      <c r="H354" s="92">
        <f t="shared" si="112"/>
        <v>0</v>
      </c>
      <c r="I354" s="43"/>
      <c r="J354" s="43"/>
      <c r="K354" s="43"/>
      <c r="L354" s="43"/>
      <c r="M354" s="43"/>
      <c r="N354" s="54"/>
      <c r="O354" s="54"/>
      <c r="P354" s="52"/>
    </row>
    <row r="355" spans="1:16" ht="32.25" customHeight="1">
      <c r="A355" s="82">
        <v>3221</v>
      </c>
      <c r="B355" s="303" t="s">
        <v>149</v>
      </c>
      <c r="C355" s="185">
        <v>0</v>
      </c>
      <c r="D355" s="185">
        <v>0</v>
      </c>
      <c r="E355" s="185">
        <v>37.46</v>
      </c>
      <c r="F355" s="185">
        <v>0</v>
      </c>
      <c r="G355" s="185">
        <v>0</v>
      </c>
      <c r="H355" s="185">
        <f>F355/E355*100</f>
        <v>0</v>
      </c>
      <c r="I355" s="53"/>
      <c r="J355" s="53"/>
      <c r="K355" s="53"/>
      <c r="L355" s="53"/>
      <c r="M355" s="53"/>
      <c r="N355" s="71"/>
      <c r="O355" s="71"/>
      <c r="P355" s="44"/>
    </row>
    <row r="356" spans="1:16" ht="19.5" customHeight="1">
      <c r="A356" s="533" t="s">
        <v>316</v>
      </c>
      <c r="B356" s="533"/>
      <c r="C356" s="187">
        <f aca="true" t="shared" si="113" ref="C356:H356">C352</f>
        <v>0</v>
      </c>
      <c r="D356" s="187">
        <f t="shared" si="113"/>
        <v>0</v>
      </c>
      <c r="E356" s="187">
        <f t="shared" si="113"/>
        <v>37.46</v>
      </c>
      <c r="F356" s="187">
        <f t="shared" si="113"/>
        <v>0</v>
      </c>
      <c r="G356" s="187">
        <f t="shared" si="113"/>
        <v>0</v>
      </c>
      <c r="H356" s="187">
        <f t="shared" si="113"/>
        <v>0</v>
      </c>
      <c r="I356" s="43"/>
      <c r="J356" s="43"/>
      <c r="K356" s="43"/>
      <c r="L356" s="43"/>
      <c r="M356" s="43"/>
      <c r="N356" s="54"/>
      <c r="O356" s="54"/>
      <c r="P356" s="52"/>
    </row>
    <row r="357" spans="1:16" s="100" customFormat="1" ht="12">
      <c r="A357" s="213"/>
      <c r="B357" s="318"/>
      <c r="C357" s="109"/>
      <c r="D357" s="254"/>
      <c r="E357" s="255"/>
      <c r="F357" s="254"/>
      <c r="G357" s="254"/>
      <c r="H357" s="254"/>
      <c r="I357" s="2"/>
      <c r="J357" s="2"/>
      <c r="K357" s="2"/>
      <c r="L357" s="2"/>
      <c r="M357" s="2"/>
      <c r="N357" s="3"/>
      <c r="O357" s="3"/>
      <c r="P357" s="4"/>
    </row>
    <row r="358" spans="1:16" s="100" customFormat="1" ht="12.75" thickBot="1">
      <c r="A358" s="202" t="s">
        <v>133</v>
      </c>
      <c r="B358" s="316"/>
      <c r="C358" s="108"/>
      <c r="D358" s="249"/>
      <c r="E358" s="249"/>
      <c r="F358" s="249"/>
      <c r="G358" s="249"/>
      <c r="H358" s="249"/>
      <c r="I358" s="2"/>
      <c r="J358" s="2"/>
      <c r="K358" s="2"/>
      <c r="L358" s="2"/>
      <c r="M358" s="2"/>
      <c r="N358" s="3"/>
      <c r="O358" s="3"/>
      <c r="P358" s="4"/>
    </row>
    <row r="359" spans="1:16" ht="11.25" customHeight="1">
      <c r="A359" s="498" t="s">
        <v>16</v>
      </c>
      <c r="B359" s="508" t="s">
        <v>17</v>
      </c>
      <c r="C359" s="500" t="s">
        <v>247</v>
      </c>
      <c r="D359" s="365"/>
      <c r="E359" s="365"/>
      <c r="F359" s="365"/>
      <c r="G359" s="365"/>
      <c r="H359" s="365"/>
      <c r="I359" s="43"/>
      <c r="J359" s="43"/>
      <c r="K359" s="43"/>
      <c r="L359" s="43"/>
      <c r="M359" s="43"/>
      <c r="N359" s="54"/>
      <c r="O359" s="54"/>
      <c r="P359" s="52"/>
    </row>
    <row r="360" spans="1:16" ht="30.75" customHeight="1" thickBot="1">
      <c r="A360" s="520"/>
      <c r="B360" s="523"/>
      <c r="C360" s="501"/>
      <c r="D360" s="367" t="s">
        <v>248</v>
      </c>
      <c r="E360" s="367" t="s">
        <v>249</v>
      </c>
      <c r="F360" s="367" t="s">
        <v>250</v>
      </c>
      <c r="G360" s="367" t="s">
        <v>251</v>
      </c>
      <c r="H360" s="367" t="s">
        <v>262</v>
      </c>
      <c r="I360" s="43"/>
      <c r="J360" s="43"/>
      <c r="K360" s="43"/>
      <c r="L360" s="43"/>
      <c r="M360" s="43"/>
      <c r="N360" s="54"/>
      <c r="O360" s="54"/>
      <c r="P360" s="52"/>
    </row>
    <row r="361" spans="1:16" ht="19.5" customHeight="1">
      <c r="A361" s="183">
        <v>3</v>
      </c>
      <c r="B361" s="183" t="s">
        <v>331</v>
      </c>
      <c r="C361" s="167">
        <f aca="true" t="shared" si="114" ref="C361:H361">C362+C371+C379</f>
        <v>741027.9</v>
      </c>
      <c r="D361" s="167">
        <f t="shared" si="114"/>
        <v>750353.57</v>
      </c>
      <c r="E361" s="167">
        <f t="shared" si="114"/>
        <v>795371.44</v>
      </c>
      <c r="F361" s="167">
        <f t="shared" si="114"/>
        <v>1157272.3</v>
      </c>
      <c r="G361" s="167">
        <f t="shared" si="114"/>
        <v>1163149.0300000003</v>
      </c>
      <c r="H361" s="167">
        <f t="shared" si="114"/>
        <v>1165145.24</v>
      </c>
      <c r="I361" s="43"/>
      <c r="J361" s="43"/>
      <c r="K361" s="43"/>
      <c r="L361" s="43"/>
      <c r="M361" s="43"/>
      <c r="N361" s="54"/>
      <c r="O361" s="54"/>
      <c r="P361" s="52"/>
    </row>
    <row r="362" spans="1:16" ht="29.25" customHeight="1">
      <c r="A362" s="70">
        <v>31</v>
      </c>
      <c r="B362" s="302" t="s">
        <v>31</v>
      </c>
      <c r="C362" s="256">
        <f aca="true" t="shared" si="115" ref="C362:H362">C363+C366+C368</f>
        <v>709189.43</v>
      </c>
      <c r="D362" s="256">
        <f t="shared" si="115"/>
        <v>718334.19</v>
      </c>
      <c r="E362" s="256">
        <f t="shared" si="115"/>
        <v>762885.19</v>
      </c>
      <c r="F362" s="256">
        <f t="shared" si="115"/>
        <v>1122059.3</v>
      </c>
      <c r="G362" s="256">
        <f t="shared" si="115"/>
        <v>1127936.0300000003</v>
      </c>
      <c r="H362" s="256">
        <f t="shared" si="115"/>
        <v>1129932.24</v>
      </c>
      <c r="I362" s="73"/>
      <c r="J362" s="73"/>
      <c r="K362" s="43"/>
      <c r="L362" s="43"/>
      <c r="M362" s="43"/>
      <c r="N362" s="54"/>
      <c r="O362" s="54"/>
      <c r="P362" s="52"/>
    </row>
    <row r="363" spans="1:16" ht="19.5" customHeight="1">
      <c r="A363" s="70">
        <v>311</v>
      </c>
      <c r="B363" s="302" t="s">
        <v>134</v>
      </c>
      <c r="C363" s="256">
        <f aca="true" t="shared" si="116" ref="C363:H363">C364+C365</f>
        <v>585425.72</v>
      </c>
      <c r="D363" s="256">
        <f t="shared" si="116"/>
        <v>591879.14</v>
      </c>
      <c r="E363" s="256">
        <f t="shared" si="116"/>
        <v>629240.52</v>
      </c>
      <c r="F363" s="256">
        <f t="shared" si="116"/>
        <v>921204.37</v>
      </c>
      <c r="G363" s="256">
        <f t="shared" si="116"/>
        <v>925481.8500000001</v>
      </c>
      <c r="H363" s="256">
        <f t="shared" si="116"/>
        <v>929765.88</v>
      </c>
      <c r="I363" s="43"/>
      <c r="J363" s="43"/>
      <c r="K363" s="43"/>
      <c r="L363" s="43"/>
      <c r="M363" s="43"/>
      <c r="N363" s="54"/>
      <c r="O363" s="54"/>
      <c r="P363" s="52"/>
    </row>
    <row r="364" spans="1:16" ht="34.5" customHeight="1">
      <c r="A364" s="82">
        <v>3111</v>
      </c>
      <c r="B364" s="303" t="s">
        <v>33</v>
      </c>
      <c r="C364" s="191">
        <v>579185.2</v>
      </c>
      <c r="D364" s="191">
        <v>585638.62</v>
      </c>
      <c r="E364" s="191">
        <v>623000</v>
      </c>
      <c r="F364" s="191">
        <v>914992.94</v>
      </c>
      <c r="G364" s="191">
        <v>919270.42</v>
      </c>
      <c r="H364" s="191">
        <v>923554.45</v>
      </c>
      <c r="I364" s="43"/>
      <c r="J364" s="43"/>
      <c r="K364" s="43"/>
      <c r="L364" s="43"/>
      <c r="M364" s="43"/>
      <c r="N364" s="54"/>
      <c r="O364" s="54"/>
      <c r="P364" s="52"/>
    </row>
    <row r="365" spans="1:16" ht="30.75" customHeight="1">
      <c r="A365" s="78">
        <v>3114</v>
      </c>
      <c r="B365" s="310" t="s">
        <v>35</v>
      </c>
      <c r="C365" s="191">
        <v>6240.52</v>
      </c>
      <c r="D365" s="191">
        <v>6240.52</v>
      </c>
      <c r="E365" s="191">
        <v>6240.52</v>
      </c>
      <c r="F365" s="191">
        <v>6211.43</v>
      </c>
      <c r="G365" s="191">
        <v>6211.43</v>
      </c>
      <c r="H365" s="191">
        <v>6211.43</v>
      </c>
      <c r="I365" s="43"/>
      <c r="J365" s="43"/>
      <c r="K365" s="43"/>
      <c r="L365" s="43"/>
      <c r="M365" s="43"/>
      <c r="N365" s="54"/>
      <c r="O365" s="54"/>
      <c r="P365" s="52"/>
    </row>
    <row r="366" spans="1:16" ht="30.75" customHeight="1">
      <c r="A366" s="188">
        <v>312</v>
      </c>
      <c r="B366" s="306" t="s">
        <v>135</v>
      </c>
      <c r="C366" s="256">
        <f aca="true" t="shared" si="117" ref="C366:H366">C367</f>
        <v>31273.8</v>
      </c>
      <c r="D366" s="256">
        <f t="shared" si="117"/>
        <v>28794.99</v>
      </c>
      <c r="E366" s="256">
        <f t="shared" si="117"/>
        <v>29819.98</v>
      </c>
      <c r="F366" s="256">
        <f t="shared" si="117"/>
        <v>48856.21</v>
      </c>
      <c r="G366" s="256">
        <f t="shared" si="117"/>
        <v>49749.67</v>
      </c>
      <c r="H366" s="256">
        <f t="shared" si="117"/>
        <v>46754.99</v>
      </c>
      <c r="I366" s="43"/>
      <c r="J366" s="43"/>
      <c r="K366" s="43"/>
      <c r="L366" s="43"/>
      <c r="M366" s="43"/>
      <c r="N366" s="54"/>
      <c r="O366" s="54"/>
      <c r="P366" s="52"/>
    </row>
    <row r="367" spans="1:16" ht="21" customHeight="1">
      <c r="A367" s="78">
        <v>3121</v>
      </c>
      <c r="B367" s="310" t="s">
        <v>136</v>
      </c>
      <c r="C367" s="191">
        <v>31273.8</v>
      </c>
      <c r="D367" s="191">
        <v>28794.99</v>
      </c>
      <c r="E367" s="191">
        <v>29819.98</v>
      </c>
      <c r="F367" s="191">
        <v>48856.21</v>
      </c>
      <c r="G367" s="191">
        <v>49749.67</v>
      </c>
      <c r="H367" s="191">
        <v>46754.99</v>
      </c>
      <c r="I367" s="43"/>
      <c r="J367" s="43"/>
      <c r="K367" s="43"/>
      <c r="L367" s="43"/>
      <c r="M367" s="43"/>
      <c r="N367" s="54"/>
      <c r="O367" s="54"/>
      <c r="P367" s="52"/>
    </row>
    <row r="368" spans="1:16" ht="19.5" customHeight="1">
      <c r="A368" s="188">
        <v>313</v>
      </c>
      <c r="B368" s="306" t="s">
        <v>38</v>
      </c>
      <c r="C368" s="256">
        <f aca="true" t="shared" si="118" ref="C368:H368">C369+C370</f>
        <v>92489.91</v>
      </c>
      <c r="D368" s="256">
        <f t="shared" si="118"/>
        <v>97660.06</v>
      </c>
      <c r="E368" s="256">
        <f t="shared" si="118"/>
        <v>103824.69</v>
      </c>
      <c r="F368" s="256">
        <f t="shared" si="118"/>
        <v>151998.72</v>
      </c>
      <c r="G368" s="256">
        <f t="shared" si="118"/>
        <v>152704.51</v>
      </c>
      <c r="H368" s="256">
        <f t="shared" si="118"/>
        <v>153411.37</v>
      </c>
      <c r="I368" s="43"/>
      <c r="J368" s="43"/>
      <c r="K368" s="43"/>
      <c r="L368" s="43"/>
      <c r="M368" s="43"/>
      <c r="N368" s="54"/>
      <c r="O368" s="54"/>
      <c r="P368" s="52"/>
    </row>
    <row r="369" spans="1:16" ht="39.75" customHeight="1">
      <c r="A369" s="82">
        <v>3132</v>
      </c>
      <c r="B369" s="303" t="s">
        <v>137</v>
      </c>
      <c r="C369" s="191">
        <v>92489.91</v>
      </c>
      <c r="D369" s="191">
        <v>97660.06</v>
      </c>
      <c r="E369" s="191">
        <v>103824.69</v>
      </c>
      <c r="F369" s="191">
        <v>151998.72</v>
      </c>
      <c r="G369" s="191">
        <v>152704.51</v>
      </c>
      <c r="H369" s="191">
        <v>153411.37</v>
      </c>
      <c r="I369" s="43"/>
      <c r="J369" s="43"/>
      <c r="K369" s="43"/>
      <c r="L369" s="43"/>
      <c r="M369" s="43"/>
      <c r="N369" s="54"/>
      <c r="O369" s="54"/>
      <c r="P369" s="52"/>
    </row>
    <row r="370" spans="1:16" ht="34.5" customHeight="1">
      <c r="A370" s="82">
        <v>3133</v>
      </c>
      <c r="B370" s="303" t="s">
        <v>138</v>
      </c>
      <c r="C370" s="256">
        <v>0</v>
      </c>
      <c r="D370" s="191">
        <v>0</v>
      </c>
      <c r="E370" s="191">
        <v>0</v>
      </c>
      <c r="F370" s="191">
        <v>0</v>
      </c>
      <c r="G370" s="191">
        <v>0</v>
      </c>
      <c r="H370" s="191">
        <v>0</v>
      </c>
      <c r="I370" s="43"/>
      <c r="J370" s="43"/>
      <c r="K370" s="43"/>
      <c r="L370" s="43"/>
      <c r="M370" s="43"/>
      <c r="N370" s="54"/>
      <c r="O370" s="54"/>
      <c r="P370" s="52"/>
    </row>
    <row r="371" spans="1:16" ht="19.5" customHeight="1">
      <c r="A371" s="188">
        <v>32</v>
      </c>
      <c r="B371" s="306" t="s">
        <v>41</v>
      </c>
      <c r="C371" s="168">
        <f aca="true" t="shared" si="119" ref="C371:H371">C372+C374+C377</f>
        <v>31838.47</v>
      </c>
      <c r="D371" s="168">
        <f t="shared" si="119"/>
        <v>32019.38</v>
      </c>
      <c r="E371" s="168">
        <f t="shared" si="119"/>
        <v>32486.25</v>
      </c>
      <c r="F371" s="168">
        <f t="shared" si="119"/>
        <v>35213</v>
      </c>
      <c r="G371" s="168">
        <f t="shared" si="119"/>
        <v>35213</v>
      </c>
      <c r="H371" s="168">
        <f t="shared" si="119"/>
        <v>35213</v>
      </c>
      <c r="I371" s="43"/>
      <c r="J371" s="43"/>
      <c r="K371" s="43"/>
      <c r="L371" s="43"/>
      <c r="M371" s="43"/>
      <c r="N371" s="54"/>
      <c r="O371" s="54"/>
      <c r="P371" s="52"/>
    </row>
    <row r="372" spans="1:16" ht="31.5" customHeight="1">
      <c r="A372" s="188">
        <v>321</v>
      </c>
      <c r="B372" s="306" t="s">
        <v>42</v>
      </c>
      <c r="C372" s="256">
        <f aca="true" t="shared" si="120" ref="C372:H372">C373</f>
        <v>28523.72</v>
      </c>
      <c r="D372" s="256">
        <f t="shared" si="120"/>
        <v>30526.25</v>
      </c>
      <c r="E372" s="256">
        <f t="shared" si="120"/>
        <v>30086.25</v>
      </c>
      <c r="F372" s="256">
        <f t="shared" si="120"/>
        <v>31853</v>
      </c>
      <c r="G372" s="256">
        <f t="shared" si="120"/>
        <v>31853</v>
      </c>
      <c r="H372" s="256">
        <f t="shared" si="120"/>
        <v>31853</v>
      </c>
      <c r="I372" s="43"/>
      <c r="J372" s="43"/>
      <c r="K372" s="43"/>
      <c r="L372" s="43"/>
      <c r="M372" s="43"/>
      <c r="N372" s="54"/>
      <c r="O372" s="54"/>
      <c r="P372" s="52"/>
    </row>
    <row r="373" spans="1:16" ht="22.5">
      <c r="A373" s="82">
        <v>3212</v>
      </c>
      <c r="B373" s="303" t="s">
        <v>139</v>
      </c>
      <c r="C373" s="191">
        <v>28523.72</v>
      </c>
      <c r="D373" s="191">
        <v>30526.25</v>
      </c>
      <c r="E373" s="191">
        <v>30086.25</v>
      </c>
      <c r="F373" s="191">
        <v>31853</v>
      </c>
      <c r="G373" s="191">
        <v>31853</v>
      </c>
      <c r="H373" s="191">
        <v>31853</v>
      </c>
      <c r="I373" s="43"/>
      <c r="J373" s="43"/>
      <c r="K373" s="43"/>
      <c r="L373" s="43"/>
      <c r="M373" s="43"/>
      <c r="N373" s="54"/>
      <c r="O373" s="54"/>
      <c r="P373" s="52"/>
    </row>
    <row r="374" spans="1:16" ht="24" customHeight="1">
      <c r="A374" s="188">
        <v>323</v>
      </c>
      <c r="B374" s="306" t="s">
        <v>59</v>
      </c>
      <c r="C374" s="256">
        <f aca="true" t="shared" si="121" ref="C374:H374">C375+C376</f>
        <v>1075.05</v>
      </c>
      <c r="D374" s="256">
        <f t="shared" si="121"/>
        <v>0</v>
      </c>
      <c r="E374" s="256">
        <f t="shared" si="121"/>
        <v>0</v>
      </c>
      <c r="F374" s="256">
        <f t="shared" si="121"/>
        <v>0</v>
      </c>
      <c r="G374" s="256">
        <f t="shared" si="121"/>
        <v>0</v>
      </c>
      <c r="H374" s="256">
        <f t="shared" si="121"/>
        <v>0</v>
      </c>
      <c r="I374" s="43"/>
      <c r="J374" s="43"/>
      <c r="K374" s="43"/>
      <c r="L374" s="43"/>
      <c r="M374" s="43"/>
      <c r="N374" s="54"/>
      <c r="O374" s="54"/>
      <c r="P374" s="52"/>
    </row>
    <row r="375" spans="1:16" ht="19.5" customHeight="1">
      <c r="A375" s="78">
        <v>3236</v>
      </c>
      <c r="B375" s="310" t="s">
        <v>140</v>
      </c>
      <c r="C375" s="191">
        <v>1075.05</v>
      </c>
      <c r="D375" s="191">
        <v>0</v>
      </c>
      <c r="E375" s="191">
        <v>0</v>
      </c>
      <c r="F375" s="191">
        <v>0</v>
      </c>
      <c r="G375" s="191">
        <f>F375/C375*100</f>
        <v>0</v>
      </c>
      <c r="H375" s="191">
        <v>0</v>
      </c>
      <c r="I375" s="43"/>
      <c r="J375" s="43"/>
      <c r="K375" s="43"/>
      <c r="L375" s="43"/>
      <c r="M375" s="43"/>
      <c r="N375" s="54"/>
      <c r="O375" s="54"/>
      <c r="P375" s="52"/>
    </row>
    <row r="376" spans="1:16" ht="18" customHeight="1">
      <c r="A376" s="82">
        <v>3237</v>
      </c>
      <c r="B376" s="303" t="s">
        <v>67</v>
      </c>
      <c r="C376" s="191">
        <v>0</v>
      </c>
      <c r="D376" s="191">
        <v>0</v>
      </c>
      <c r="E376" s="191">
        <v>0</v>
      </c>
      <c r="F376" s="191">
        <v>0</v>
      </c>
      <c r="G376" s="191">
        <v>0</v>
      </c>
      <c r="H376" s="191">
        <v>0</v>
      </c>
      <c r="I376" s="43"/>
      <c r="J376" s="43"/>
      <c r="K376" s="43"/>
      <c r="L376" s="43"/>
      <c r="M376" s="43"/>
      <c r="N376" s="54"/>
      <c r="O376" s="54"/>
      <c r="P376" s="52"/>
    </row>
    <row r="377" spans="1:16" ht="31.5" customHeight="1">
      <c r="A377" s="188">
        <v>329</v>
      </c>
      <c r="B377" s="306" t="s">
        <v>73</v>
      </c>
      <c r="C377" s="256">
        <f aca="true" t="shared" si="122" ref="C377:H377">C378</f>
        <v>2239.7</v>
      </c>
      <c r="D377" s="256">
        <f t="shared" si="122"/>
        <v>1493.13</v>
      </c>
      <c r="E377" s="256">
        <f t="shared" si="122"/>
        <v>2400</v>
      </c>
      <c r="F377" s="256">
        <f t="shared" si="122"/>
        <v>3360</v>
      </c>
      <c r="G377" s="256">
        <f t="shared" si="122"/>
        <v>3360</v>
      </c>
      <c r="H377" s="256">
        <f t="shared" si="122"/>
        <v>3360</v>
      </c>
      <c r="I377" s="43"/>
      <c r="J377" s="43"/>
      <c r="K377" s="43"/>
      <c r="L377" s="43"/>
      <c r="M377" s="43"/>
      <c r="N377" s="54"/>
      <c r="O377" s="54"/>
      <c r="P377" s="52"/>
    </row>
    <row r="378" spans="1:16" ht="20.25" customHeight="1">
      <c r="A378" s="82">
        <v>3295</v>
      </c>
      <c r="B378" s="303" t="s">
        <v>79</v>
      </c>
      <c r="C378" s="191">
        <v>2239.7</v>
      </c>
      <c r="D378" s="191">
        <v>1493.13</v>
      </c>
      <c r="E378" s="191">
        <v>2400</v>
      </c>
      <c r="F378" s="191">
        <v>3360</v>
      </c>
      <c r="G378" s="191">
        <v>3360</v>
      </c>
      <c r="H378" s="191">
        <v>3360</v>
      </c>
      <c r="I378" s="43"/>
      <c r="J378" s="43"/>
      <c r="K378" s="43"/>
      <c r="L378" s="43"/>
      <c r="M378" s="43"/>
      <c r="N378" s="54"/>
      <c r="O378" s="54"/>
      <c r="P378" s="52"/>
    </row>
    <row r="379" spans="1:16" ht="18.75" customHeight="1">
      <c r="A379" s="188">
        <v>34</v>
      </c>
      <c r="B379" s="306" t="s">
        <v>81</v>
      </c>
      <c r="C379" s="256">
        <f aca="true" t="shared" si="123" ref="C379:H380">C380</f>
        <v>0</v>
      </c>
      <c r="D379" s="256">
        <f t="shared" si="123"/>
        <v>0</v>
      </c>
      <c r="E379" s="256">
        <f t="shared" si="123"/>
        <v>0</v>
      </c>
      <c r="F379" s="256">
        <f t="shared" si="123"/>
        <v>0</v>
      </c>
      <c r="G379" s="256">
        <f t="shared" si="123"/>
        <v>0</v>
      </c>
      <c r="H379" s="256">
        <f t="shared" si="123"/>
        <v>0</v>
      </c>
      <c r="I379" s="43"/>
      <c r="J379" s="43"/>
      <c r="K379" s="43"/>
      <c r="L379" s="43"/>
      <c r="M379" s="43"/>
      <c r="N379" s="54"/>
      <c r="O379" s="54"/>
      <c r="P379" s="52"/>
    </row>
    <row r="380" spans="1:16" ht="33" customHeight="1">
      <c r="A380" s="188">
        <v>343</v>
      </c>
      <c r="B380" s="306" t="s">
        <v>82</v>
      </c>
      <c r="C380" s="256">
        <f>C381</f>
        <v>0</v>
      </c>
      <c r="D380" s="256">
        <f t="shared" si="123"/>
        <v>0</v>
      </c>
      <c r="E380" s="256">
        <f t="shared" si="123"/>
        <v>0</v>
      </c>
      <c r="F380" s="256">
        <f t="shared" si="123"/>
        <v>0</v>
      </c>
      <c r="G380" s="256">
        <f t="shared" si="123"/>
        <v>0</v>
      </c>
      <c r="H380" s="256">
        <f t="shared" si="123"/>
        <v>0</v>
      </c>
      <c r="I380" s="43"/>
      <c r="J380" s="43"/>
      <c r="K380" s="43"/>
      <c r="L380" s="43"/>
      <c r="M380" s="43"/>
      <c r="N380" s="54"/>
      <c r="O380" s="54"/>
      <c r="P380" s="52"/>
    </row>
    <row r="381" spans="1:16" ht="19.5" customHeight="1">
      <c r="A381" s="82">
        <v>3433</v>
      </c>
      <c r="B381" s="303" t="s">
        <v>85</v>
      </c>
      <c r="C381" s="256">
        <v>0</v>
      </c>
      <c r="D381" s="191">
        <v>0</v>
      </c>
      <c r="E381" s="191">
        <v>0</v>
      </c>
      <c r="F381" s="191">
        <v>0</v>
      </c>
      <c r="G381" s="191">
        <v>0</v>
      </c>
      <c r="H381" s="191">
        <v>0</v>
      </c>
      <c r="I381" s="43"/>
      <c r="J381" s="43"/>
      <c r="K381" s="43"/>
      <c r="L381" s="43"/>
      <c r="M381" s="43"/>
      <c r="N381" s="54"/>
      <c r="O381" s="54"/>
      <c r="P381" s="52"/>
    </row>
    <row r="382" spans="1:16" ht="11.25">
      <c r="A382" s="82"/>
      <c r="B382" s="303"/>
      <c r="C382" s="256"/>
      <c r="D382" s="256"/>
      <c r="E382" s="256"/>
      <c r="F382" s="256"/>
      <c r="G382" s="191"/>
      <c r="H382" s="191"/>
      <c r="I382" s="43"/>
      <c r="J382" s="43"/>
      <c r="K382" s="43"/>
      <c r="L382" s="43"/>
      <c r="M382" s="43"/>
      <c r="N382" s="54"/>
      <c r="O382" s="54"/>
      <c r="P382" s="52"/>
    </row>
    <row r="383" spans="1:16" ht="18.75" customHeight="1">
      <c r="A383" s="533" t="s">
        <v>317</v>
      </c>
      <c r="B383" s="533"/>
      <c r="C383" s="257">
        <f aca="true" t="shared" si="124" ref="C383:H383">C361</f>
        <v>741027.9</v>
      </c>
      <c r="D383" s="257">
        <f t="shared" si="124"/>
        <v>750353.57</v>
      </c>
      <c r="E383" s="257">
        <f t="shared" si="124"/>
        <v>795371.44</v>
      </c>
      <c r="F383" s="257">
        <f t="shared" si="124"/>
        <v>1157272.3</v>
      </c>
      <c r="G383" s="257">
        <f t="shared" si="124"/>
        <v>1163149.0300000003</v>
      </c>
      <c r="H383" s="257">
        <f t="shared" si="124"/>
        <v>1165145.24</v>
      </c>
      <c r="I383" s="43"/>
      <c r="J383" s="43"/>
      <c r="K383" s="43"/>
      <c r="L383" s="43"/>
      <c r="M383" s="43"/>
      <c r="N383" s="54"/>
      <c r="O383" s="54"/>
      <c r="P383" s="52"/>
    </row>
    <row r="384" spans="1:16" ht="11.25">
      <c r="A384" s="203"/>
      <c r="B384" s="312"/>
      <c r="C384" s="59"/>
      <c r="D384" s="242"/>
      <c r="E384" s="242"/>
      <c r="F384" s="242"/>
      <c r="G384" s="242"/>
      <c r="H384" s="242"/>
      <c r="I384" s="43"/>
      <c r="J384" s="43"/>
      <c r="K384" s="43"/>
      <c r="L384" s="43"/>
      <c r="M384" s="43"/>
      <c r="N384" s="54"/>
      <c r="O384" s="54"/>
      <c r="P384" s="52"/>
    </row>
    <row r="385" spans="1:16" s="100" customFormat="1" ht="12.75" thickBot="1">
      <c r="A385" s="202" t="s">
        <v>141</v>
      </c>
      <c r="B385" s="316"/>
      <c r="C385" s="249"/>
      <c r="D385" s="249"/>
      <c r="E385" s="249"/>
      <c r="F385" s="249"/>
      <c r="G385" s="249"/>
      <c r="H385" s="249"/>
      <c r="I385" s="2"/>
      <c r="J385" s="2"/>
      <c r="K385" s="2"/>
      <c r="L385" s="3"/>
      <c r="M385" s="3"/>
      <c r="N385" s="4"/>
      <c r="O385" s="3"/>
      <c r="P385" s="3"/>
    </row>
    <row r="386" spans="1:16" ht="11.25" customHeight="1">
      <c r="A386" s="498" t="s">
        <v>16</v>
      </c>
      <c r="B386" s="508" t="s">
        <v>17</v>
      </c>
      <c r="C386" s="500" t="s">
        <v>247</v>
      </c>
      <c r="D386" s="365"/>
      <c r="E386" s="365"/>
      <c r="F386" s="365"/>
      <c r="G386" s="365"/>
      <c r="H386" s="365"/>
      <c r="I386" s="58"/>
      <c r="J386" s="58"/>
      <c r="K386" s="58"/>
      <c r="L386" s="58"/>
      <c r="M386" s="58"/>
      <c r="N386" s="74"/>
      <c r="O386" s="74"/>
      <c r="P386" s="45"/>
    </row>
    <row r="387" spans="1:16" ht="28.5" customHeight="1" thickBot="1">
      <c r="A387" s="499"/>
      <c r="B387" s="514"/>
      <c r="C387" s="501"/>
      <c r="D387" s="367" t="s">
        <v>248</v>
      </c>
      <c r="E387" s="367" t="s">
        <v>249</v>
      </c>
      <c r="F387" s="367" t="s">
        <v>250</v>
      </c>
      <c r="G387" s="367" t="s">
        <v>251</v>
      </c>
      <c r="H387" s="367" t="s">
        <v>262</v>
      </c>
      <c r="I387" s="58"/>
      <c r="J387" s="58"/>
      <c r="K387" s="58"/>
      <c r="L387" s="58"/>
      <c r="M387" s="58"/>
      <c r="N387" s="74"/>
      <c r="O387" s="74"/>
      <c r="P387" s="45"/>
    </row>
    <row r="388" spans="1:16" ht="28.5" customHeight="1">
      <c r="A388" s="353">
        <v>3</v>
      </c>
      <c r="B388" s="353" t="s">
        <v>331</v>
      </c>
      <c r="C388" s="167">
        <f aca="true" t="shared" si="125" ref="C388:H388">C389</f>
        <v>799.59</v>
      </c>
      <c r="D388" s="167">
        <f t="shared" si="125"/>
        <v>0</v>
      </c>
      <c r="E388" s="167">
        <f t="shared" si="125"/>
        <v>789.3299999999999</v>
      </c>
      <c r="F388" s="167">
        <f t="shared" si="125"/>
        <v>0</v>
      </c>
      <c r="G388" s="167">
        <f t="shared" si="125"/>
        <v>0</v>
      </c>
      <c r="H388" s="167">
        <f t="shared" si="125"/>
        <v>0</v>
      </c>
      <c r="I388" s="58"/>
      <c r="J388" s="58"/>
      <c r="K388" s="58"/>
      <c r="L388" s="58"/>
      <c r="M388" s="58"/>
      <c r="N388" s="74"/>
      <c r="O388" s="74"/>
      <c r="P388" s="45"/>
    </row>
    <row r="389" spans="1:15" ht="21.75" customHeight="1">
      <c r="A389" s="70">
        <v>32</v>
      </c>
      <c r="B389" s="302" t="s">
        <v>41</v>
      </c>
      <c r="C389" s="94">
        <f aca="true" t="shared" si="126" ref="C389:H389">C390+C392</f>
        <v>799.59</v>
      </c>
      <c r="D389" s="94">
        <f t="shared" si="126"/>
        <v>0</v>
      </c>
      <c r="E389" s="94">
        <f t="shared" si="126"/>
        <v>789.3299999999999</v>
      </c>
      <c r="F389" s="94">
        <f t="shared" si="126"/>
        <v>0</v>
      </c>
      <c r="G389" s="94">
        <f t="shared" si="126"/>
        <v>0</v>
      </c>
      <c r="H389" s="94">
        <f t="shared" si="126"/>
        <v>0</v>
      </c>
      <c r="I389" s="43"/>
      <c r="J389" s="43"/>
      <c r="K389" s="43"/>
      <c r="L389" s="54"/>
      <c r="M389" s="54"/>
      <c r="N389" s="52"/>
      <c r="O389" s="54"/>
    </row>
    <row r="390" spans="1:15" ht="36" customHeight="1">
      <c r="A390" s="70">
        <v>322</v>
      </c>
      <c r="B390" s="302" t="s">
        <v>49</v>
      </c>
      <c r="C390" s="94">
        <f aca="true" t="shared" si="127" ref="C390:H390">C391</f>
        <v>633.69</v>
      </c>
      <c r="D390" s="94">
        <f t="shared" si="127"/>
        <v>0</v>
      </c>
      <c r="E390" s="94">
        <f t="shared" si="127"/>
        <v>500</v>
      </c>
      <c r="F390" s="94">
        <f t="shared" si="127"/>
        <v>0</v>
      </c>
      <c r="G390" s="94">
        <f t="shared" si="127"/>
        <v>0</v>
      </c>
      <c r="H390" s="94">
        <f t="shared" si="127"/>
        <v>0</v>
      </c>
      <c r="I390" s="43"/>
      <c r="J390" s="43"/>
      <c r="K390" s="43"/>
      <c r="L390" s="54"/>
      <c r="M390" s="54"/>
      <c r="N390" s="52"/>
      <c r="O390" s="54"/>
    </row>
    <row r="391" spans="1:15" ht="41.25" customHeight="1">
      <c r="A391" s="78">
        <v>3221</v>
      </c>
      <c r="B391" s="310" t="s">
        <v>51</v>
      </c>
      <c r="C391" s="258">
        <v>633.69</v>
      </c>
      <c r="D391" s="258">
        <v>0</v>
      </c>
      <c r="E391" s="258">
        <v>500</v>
      </c>
      <c r="F391" s="185">
        <v>0</v>
      </c>
      <c r="G391" s="185">
        <f>F391/C391*100</f>
        <v>0</v>
      </c>
      <c r="H391" s="185">
        <f>F391/E391*100</f>
        <v>0</v>
      </c>
      <c r="I391" s="43"/>
      <c r="J391" s="43"/>
      <c r="K391" s="43"/>
      <c r="L391" s="54"/>
      <c r="M391" s="54"/>
      <c r="N391" s="52"/>
      <c r="O391" s="54"/>
    </row>
    <row r="392" spans="1:15" ht="20.25" customHeight="1">
      <c r="A392" s="188">
        <v>323</v>
      </c>
      <c r="B392" s="306" t="s">
        <v>59</v>
      </c>
      <c r="C392" s="94">
        <f aca="true" t="shared" si="128" ref="C392:H392">C393+C394</f>
        <v>165.9</v>
      </c>
      <c r="D392" s="94">
        <f t="shared" si="128"/>
        <v>0</v>
      </c>
      <c r="E392" s="94">
        <f t="shared" si="128"/>
        <v>289.33</v>
      </c>
      <c r="F392" s="94">
        <f t="shared" si="128"/>
        <v>0</v>
      </c>
      <c r="G392" s="94">
        <f t="shared" si="128"/>
        <v>0</v>
      </c>
      <c r="H392" s="94">
        <f t="shared" si="128"/>
        <v>0</v>
      </c>
      <c r="I392" s="43"/>
      <c r="J392" s="43"/>
      <c r="K392" s="43"/>
      <c r="L392" s="54"/>
      <c r="M392" s="54"/>
      <c r="N392" s="52"/>
      <c r="O392" s="54"/>
    </row>
    <row r="393" spans="1:15" ht="44.25" customHeight="1">
      <c r="A393" s="82" t="s">
        <v>62</v>
      </c>
      <c r="B393" s="303" t="s">
        <v>63</v>
      </c>
      <c r="C393" s="258">
        <v>0</v>
      </c>
      <c r="D393" s="258">
        <v>0</v>
      </c>
      <c r="E393" s="258">
        <v>289.33</v>
      </c>
      <c r="F393" s="186">
        <v>0</v>
      </c>
      <c r="G393" s="185">
        <v>0</v>
      </c>
      <c r="H393" s="185">
        <f>F393/E393*100</f>
        <v>0</v>
      </c>
      <c r="I393" s="53"/>
      <c r="J393" s="53"/>
      <c r="K393" s="53"/>
      <c r="L393" s="71"/>
      <c r="M393" s="71"/>
      <c r="N393" s="44"/>
      <c r="O393" s="71"/>
    </row>
    <row r="394" spans="1:15" ht="32.25" customHeight="1">
      <c r="A394" s="206">
        <v>3231</v>
      </c>
      <c r="B394" s="313" t="s">
        <v>61</v>
      </c>
      <c r="C394" s="258">
        <v>165.9</v>
      </c>
      <c r="D394" s="258">
        <v>0</v>
      </c>
      <c r="E394" s="258">
        <v>0</v>
      </c>
      <c r="F394" s="186">
        <v>0</v>
      </c>
      <c r="G394" s="185">
        <v>0</v>
      </c>
      <c r="H394" s="185">
        <v>0</v>
      </c>
      <c r="I394" s="53"/>
      <c r="J394" s="53"/>
      <c r="K394" s="53"/>
      <c r="L394" s="71"/>
      <c r="M394" s="71"/>
      <c r="N394" s="44"/>
      <c r="O394" s="71"/>
    </row>
    <row r="395" spans="1:15" ht="18.75" customHeight="1" hidden="1">
      <c r="A395" s="568" t="s">
        <v>126</v>
      </c>
      <c r="B395" s="568"/>
      <c r="C395" s="259">
        <f aca="true" t="shared" si="129" ref="C395:H395">C389</f>
        <v>799.59</v>
      </c>
      <c r="D395" s="259">
        <f t="shared" si="129"/>
        <v>0</v>
      </c>
      <c r="E395" s="259">
        <f t="shared" si="129"/>
        <v>789.3299999999999</v>
      </c>
      <c r="F395" s="259">
        <f t="shared" si="129"/>
        <v>0</v>
      </c>
      <c r="G395" s="259">
        <f t="shared" si="129"/>
        <v>0</v>
      </c>
      <c r="H395" s="259">
        <f t="shared" si="129"/>
        <v>0</v>
      </c>
      <c r="I395" s="43"/>
      <c r="J395" s="43"/>
      <c r="K395" s="43"/>
      <c r="L395" s="54"/>
      <c r="M395" s="54"/>
      <c r="N395" s="52"/>
      <c r="O395" s="54"/>
    </row>
    <row r="396" spans="1:15" ht="3" customHeight="1" hidden="1">
      <c r="A396" s="562"/>
      <c r="B396" s="563"/>
      <c r="C396" s="92"/>
      <c r="D396" s="92"/>
      <c r="E396" s="92"/>
      <c r="F396" s="92"/>
      <c r="G396" s="92"/>
      <c r="H396" s="92"/>
      <c r="I396" s="43"/>
      <c r="J396" s="43"/>
      <c r="K396" s="43"/>
      <c r="L396" s="54"/>
      <c r="M396" s="54"/>
      <c r="N396" s="52"/>
      <c r="O396" s="54"/>
    </row>
    <row r="397" spans="1:15" ht="24" customHeight="1">
      <c r="A397" s="515" t="s">
        <v>318</v>
      </c>
      <c r="B397" s="515"/>
      <c r="C397" s="187">
        <f aca="true" t="shared" si="130" ref="C397:H397">C388</f>
        <v>799.59</v>
      </c>
      <c r="D397" s="187">
        <f t="shared" si="130"/>
        <v>0</v>
      </c>
      <c r="E397" s="187">
        <f t="shared" si="130"/>
        <v>789.3299999999999</v>
      </c>
      <c r="F397" s="187">
        <f t="shared" si="130"/>
        <v>0</v>
      </c>
      <c r="G397" s="187">
        <f t="shared" si="130"/>
        <v>0</v>
      </c>
      <c r="H397" s="187">
        <f t="shared" si="130"/>
        <v>0</v>
      </c>
      <c r="I397" s="43"/>
      <c r="J397" s="43"/>
      <c r="K397" s="43"/>
      <c r="L397" s="54"/>
      <c r="M397" s="54"/>
      <c r="N397" s="52"/>
      <c r="O397" s="54"/>
    </row>
    <row r="398" spans="1:15" ht="11.25" customHeight="1">
      <c r="A398" s="354"/>
      <c r="B398" s="463"/>
      <c r="C398" s="267"/>
      <c r="D398" s="267"/>
      <c r="E398" s="267"/>
      <c r="F398" s="267"/>
      <c r="G398" s="267"/>
      <c r="H398" s="267"/>
      <c r="I398" s="43"/>
      <c r="J398" s="43"/>
      <c r="K398" s="43"/>
      <c r="L398" s="54"/>
      <c r="M398" s="54"/>
      <c r="N398" s="52"/>
      <c r="O398" s="54"/>
    </row>
    <row r="399" spans="1:15" ht="15.75" customHeight="1">
      <c r="A399" s="214"/>
      <c r="B399" s="464"/>
      <c r="C399" s="253"/>
      <c r="D399" s="253"/>
      <c r="E399" s="253"/>
      <c r="F399" s="253"/>
      <c r="G399" s="253"/>
      <c r="H399" s="253"/>
      <c r="I399" s="43"/>
      <c r="J399" s="43"/>
      <c r="K399" s="43"/>
      <c r="L399" s="54"/>
      <c r="M399" s="54"/>
      <c r="N399" s="52"/>
      <c r="O399" s="54"/>
    </row>
    <row r="400" spans="1:15" ht="11.25">
      <c r="A400" s="204"/>
      <c r="B400" s="90"/>
      <c r="C400" s="241"/>
      <c r="D400" s="241"/>
      <c r="E400" s="241"/>
      <c r="F400" s="241"/>
      <c r="G400" s="241"/>
      <c r="H400" s="241"/>
      <c r="I400" s="43"/>
      <c r="J400" s="43"/>
      <c r="K400" s="43"/>
      <c r="L400" s="54"/>
      <c r="M400" s="54"/>
      <c r="N400" s="52"/>
      <c r="O400" s="54"/>
    </row>
    <row r="401" spans="1:15" ht="12.75" thickBot="1">
      <c r="A401" s="212" t="s">
        <v>293</v>
      </c>
      <c r="B401" s="465"/>
      <c r="C401" s="241"/>
      <c r="D401" s="241"/>
      <c r="E401" s="241"/>
      <c r="F401" s="241"/>
      <c r="G401" s="241"/>
      <c r="H401" s="241"/>
      <c r="I401" s="43"/>
      <c r="J401" s="43"/>
      <c r="K401" s="43"/>
      <c r="L401" s="54"/>
      <c r="M401" s="54"/>
      <c r="N401" s="52"/>
      <c r="O401" s="54"/>
    </row>
    <row r="402" spans="1:15" ht="11.25">
      <c r="A402" s="498" t="s">
        <v>16</v>
      </c>
      <c r="B402" s="508" t="s">
        <v>17</v>
      </c>
      <c r="C402" s="500" t="s">
        <v>247</v>
      </c>
      <c r="D402" s="365"/>
      <c r="E402" s="365"/>
      <c r="F402" s="365"/>
      <c r="G402" s="365"/>
      <c r="H402" s="365"/>
      <c r="I402" s="43"/>
      <c r="J402" s="43"/>
      <c r="K402" s="43"/>
      <c r="L402" s="54"/>
      <c r="M402" s="54"/>
      <c r="N402" s="52"/>
      <c r="O402" s="54"/>
    </row>
    <row r="403" spans="1:15" ht="21.75" thickBot="1">
      <c r="A403" s="499"/>
      <c r="B403" s="514"/>
      <c r="C403" s="501"/>
      <c r="D403" s="367" t="s">
        <v>248</v>
      </c>
      <c r="E403" s="367" t="s">
        <v>249</v>
      </c>
      <c r="F403" s="367" t="s">
        <v>250</v>
      </c>
      <c r="G403" s="367" t="s">
        <v>251</v>
      </c>
      <c r="H403" s="367" t="s">
        <v>262</v>
      </c>
      <c r="I403" s="43"/>
      <c r="J403" s="43"/>
      <c r="K403" s="43"/>
      <c r="L403" s="54"/>
      <c r="M403" s="54"/>
      <c r="N403" s="52"/>
      <c r="O403" s="54"/>
    </row>
    <row r="404" spans="1:15" ht="18" customHeight="1">
      <c r="A404" s="355">
        <v>3</v>
      </c>
      <c r="B404" s="356" t="s">
        <v>331</v>
      </c>
      <c r="C404" s="357">
        <f aca="true" t="shared" si="131" ref="C404:H405">C405</f>
        <v>0</v>
      </c>
      <c r="D404" s="357">
        <f t="shared" si="131"/>
        <v>0</v>
      </c>
      <c r="E404" s="357">
        <f t="shared" si="131"/>
        <v>105</v>
      </c>
      <c r="F404" s="357">
        <f t="shared" si="131"/>
        <v>0</v>
      </c>
      <c r="G404" s="357">
        <f t="shared" si="131"/>
        <v>0</v>
      </c>
      <c r="H404" s="357">
        <f t="shared" si="131"/>
        <v>0</v>
      </c>
      <c r="I404" s="43"/>
      <c r="J404" s="43"/>
      <c r="K404" s="43"/>
      <c r="L404" s="54"/>
      <c r="M404" s="54"/>
      <c r="N404" s="52"/>
      <c r="O404" s="54"/>
    </row>
    <row r="405" spans="1:15" ht="18.75" customHeight="1">
      <c r="A405" s="56">
        <v>32</v>
      </c>
      <c r="B405" s="311" t="s">
        <v>41</v>
      </c>
      <c r="C405" s="92">
        <f t="shared" si="131"/>
        <v>0</v>
      </c>
      <c r="D405" s="92">
        <f t="shared" si="131"/>
        <v>0</v>
      </c>
      <c r="E405" s="92">
        <f t="shared" si="131"/>
        <v>105</v>
      </c>
      <c r="F405" s="92">
        <f t="shared" si="131"/>
        <v>0</v>
      </c>
      <c r="G405" s="92">
        <f t="shared" si="131"/>
        <v>0</v>
      </c>
      <c r="H405" s="92">
        <f t="shared" si="131"/>
        <v>0</v>
      </c>
      <c r="I405" s="43"/>
      <c r="J405" s="43"/>
      <c r="K405" s="43"/>
      <c r="L405" s="54"/>
      <c r="M405" s="54"/>
      <c r="N405" s="52"/>
      <c r="O405" s="54"/>
    </row>
    <row r="406" spans="1:15" ht="21" customHeight="1">
      <c r="A406" s="188">
        <v>323</v>
      </c>
      <c r="B406" s="306" t="s">
        <v>59</v>
      </c>
      <c r="C406" s="92">
        <f aca="true" t="shared" si="132" ref="C406:H406">C407</f>
        <v>0</v>
      </c>
      <c r="D406" s="92">
        <f t="shared" si="132"/>
        <v>0</v>
      </c>
      <c r="E406" s="92">
        <f t="shared" si="132"/>
        <v>105</v>
      </c>
      <c r="F406" s="92">
        <f t="shared" si="132"/>
        <v>0</v>
      </c>
      <c r="G406" s="92">
        <f t="shared" si="132"/>
        <v>0</v>
      </c>
      <c r="H406" s="92">
        <f t="shared" si="132"/>
        <v>0</v>
      </c>
      <c r="I406" s="43"/>
      <c r="J406" s="43"/>
      <c r="K406" s="43"/>
      <c r="L406" s="54"/>
      <c r="M406" s="54"/>
      <c r="N406" s="52"/>
      <c r="O406" s="54"/>
    </row>
    <row r="407" spans="1:15" ht="31.5" customHeight="1">
      <c r="A407" s="78">
        <v>3231</v>
      </c>
      <c r="B407" s="310" t="s">
        <v>61</v>
      </c>
      <c r="C407" s="185">
        <v>0</v>
      </c>
      <c r="D407" s="185">
        <v>0</v>
      </c>
      <c r="E407" s="185">
        <v>105</v>
      </c>
      <c r="F407" s="185">
        <v>0</v>
      </c>
      <c r="G407" s="185">
        <v>0</v>
      </c>
      <c r="H407" s="185">
        <v>0</v>
      </c>
      <c r="I407" s="43"/>
      <c r="J407" s="43"/>
      <c r="K407" s="43"/>
      <c r="L407" s="54"/>
      <c r="M407" s="54"/>
      <c r="N407" s="52"/>
      <c r="O407" s="54"/>
    </row>
    <row r="408" spans="1:15" ht="22.5" customHeight="1">
      <c r="A408" s="515" t="s">
        <v>319</v>
      </c>
      <c r="B408" s="515"/>
      <c r="C408" s="187">
        <f aca="true" t="shared" si="133" ref="C408:H408">C404</f>
        <v>0</v>
      </c>
      <c r="D408" s="187">
        <f t="shared" si="133"/>
        <v>0</v>
      </c>
      <c r="E408" s="187">
        <f t="shared" si="133"/>
        <v>105</v>
      </c>
      <c r="F408" s="187">
        <f t="shared" si="133"/>
        <v>0</v>
      </c>
      <c r="G408" s="187">
        <f t="shared" si="133"/>
        <v>0</v>
      </c>
      <c r="H408" s="187">
        <f t="shared" si="133"/>
        <v>0</v>
      </c>
      <c r="I408" s="43"/>
      <c r="J408" s="43"/>
      <c r="K408" s="43"/>
      <c r="L408" s="54"/>
      <c r="M408" s="54"/>
      <c r="N408" s="52"/>
      <c r="O408" s="54"/>
    </row>
    <row r="409" spans="1:15" ht="36.75" customHeight="1">
      <c r="A409" s="516" t="s">
        <v>228</v>
      </c>
      <c r="B409" s="495"/>
      <c r="C409" s="342">
        <f aca="true" t="shared" si="134" ref="C409:H409">C408+C397+C383++C356+C346+C331+C297</f>
        <v>806201.16</v>
      </c>
      <c r="D409" s="342">
        <f t="shared" si="134"/>
        <v>818129.72</v>
      </c>
      <c r="E409" s="342">
        <f t="shared" si="134"/>
        <v>877714.5399999998</v>
      </c>
      <c r="F409" s="342">
        <f t="shared" si="134"/>
        <v>1237283.61</v>
      </c>
      <c r="G409" s="342">
        <f t="shared" si="134"/>
        <v>1243160.3400000003</v>
      </c>
      <c r="H409" s="342">
        <f t="shared" si="134"/>
        <v>1245156.55</v>
      </c>
      <c r="I409" s="73"/>
      <c r="J409" s="43"/>
      <c r="K409" s="43"/>
      <c r="L409" s="54"/>
      <c r="M409" s="54"/>
      <c r="N409" s="52"/>
      <c r="O409" s="54"/>
    </row>
    <row r="410" spans="1:15" ht="22.5" customHeight="1">
      <c r="A410" s="215"/>
      <c r="B410" s="466"/>
      <c r="C410" s="260"/>
      <c r="D410" s="260"/>
      <c r="E410" s="260"/>
      <c r="F410" s="260"/>
      <c r="G410" s="260"/>
      <c r="H410" s="260"/>
      <c r="I410" s="43"/>
      <c r="J410" s="43"/>
      <c r="K410" s="43"/>
      <c r="L410" s="54"/>
      <c r="M410" s="54"/>
      <c r="N410" s="52"/>
      <c r="O410" s="54"/>
    </row>
    <row r="411" spans="1:15" ht="18" customHeight="1">
      <c r="A411" s="204"/>
      <c r="B411" s="90"/>
      <c r="C411" s="241"/>
      <c r="D411" s="241"/>
      <c r="E411" s="241"/>
      <c r="F411" s="241"/>
      <c r="G411" s="241"/>
      <c r="H411" s="241"/>
      <c r="I411" s="43"/>
      <c r="J411" s="43"/>
      <c r="K411" s="43"/>
      <c r="L411" s="54"/>
      <c r="M411" s="54"/>
      <c r="N411" s="52"/>
      <c r="O411" s="54"/>
    </row>
    <row r="412" spans="1:15" s="17" customFormat="1" ht="13.5">
      <c r="A412" s="589" t="s">
        <v>229</v>
      </c>
      <c r="B412" s="590"/>
      <c r="C412" s="590"/>
      <c r="D412" s="590"/>
      <c r="E412" s="590"/>
      <c r="F412" s="590"/>
      <c r="G412" s="590"/>
      <c r="H412" s="590"/>
      <c r="I412" s="6"/>
      <c r="J412" s="6"/>
      <c r="K412" s="6"/>
      <c r="L412" s="16"/>
      <c r="M412" s="16"/>
      <c r="N412" s="16"/>
      <c r="O412" s="16"/>
    </row>
    <row r="413" spans="1:15" s="100" customFormat="1" ht="12.75" thickBot="1">
      <c r="A413" s="212" t="s">
        <v>320</v>
      </c>
      <c r="B413" s="465"/>
      <c r="C413" s="391"/>
      <c r="D413" s="391"/>
      <c r="E413" s="391"/>
      <c r="F413" s="391"/>
      <c r="G413" s="391"/>
      <c r="H413" s="391"/>
      <c r="I413" s="103"/>
      <c r="J413" s="103"/>
      <c r="K413" s="103"/>
      <c r="L413" s="103"/>
      <c r="M413" s="103"/>
      <c r="N413" s="102"/>
      <c r="O413" s="102"/>
    </row>
    <row r="414" spans="1:15" ht="11.25" customHeight="1">
      <c r="A414" s="498" t="s">
        <v>16</v>
      </c>
      <c r="B414" s="508" t="s">
        <v>17</v>
      </c>
      <c r="C414" s="500" t="s">
        <v>247</v>
      </c>
      <c r="D414" s="365"/>
      <c r="E414" s="365"/>
      <c r="F414" s="365"/>
      <c r="G414" s="365"/>
      <c r="H414" s="365"/>
      <c r="I414" s="58"/>
      <c r="J414" s="58"/>
      <c r="K414" s="58"/>
      <c r="L414" s="58"/>
      <c r="M414" s="58"/>
      <c r="N414" s="74"/>
      <c r="O414" s="74"/>
    </row>
    <row r="415" spans="1:15" ht="26.25" customHeight="1" thickBot="1">
      <c r="A415" s="499"/>
      <c r="B415" s="514"/>
      <c r="C415" s="501"/>
      <c r="D415" s="367" t="s">
        <v>248</v>
      </c>
      <c r="E415" s="367" t="s">
        <v>249</v>
      </c>
      <c r="F415" s="367" t="s">
        <v>250</v>
      </c>
      <c r="G415" s="367" t="s">
        <v>251</v>
      </c>
      <c r="H415" s="367" t="s">
        <v>262</v>
      </c>
      <c r="I415" s="58"/>
      <c r="J415" s="58"/>
      <c r="K415" s="58"/>
      <c r="L415" s="58"/>
      <c r="M415" s="58"/>
      <c r="N415" s="74"/>
      <c r="O415" s="74"/>
    </row>
    <row r="416" spans="1:15" ht="30.75" customHeight="1">
      <c r="A416" s="414">
        <v>3</v>
      </c>
      <c r="B416" s="384" t="s">
        <v>331</v>
      </c>
      <c r="C416" s="257">
        <f aca="true" t="shared" si="135" ref="C416:H416">C418</f>
        <v>0</v>
      </c>
      <c r="D416" s="257">
        <f t="shared" si="135"/>
        <v>0</v>
      </c>
      <c r="E416" s="257">
        <f t="shared" si="135"/>
        <v>0</v>
      </c>
      <c r="F416" s="257">
        <f t="shared" si="135"/>
        <v>0</v>
      </c>
      <c r="G416" s="257">
        <f t="shared" si="135"/>
        <v>0</v>
      </c>
      <c r="H416" s="257">
        <f t="shared" si="135"/>
        <v>0</v>
      </c>
      <c r="I416" s="58"/>
      <c r="J416" s="58"/>
      <c r="K416" s="58"/>
      <c r="L416" s="58"/>
      <c r="M416" s="58"/>
      <c r="N416" s="74"/>
      <c r="O416" s="74"/>
    </row>
    <row r="417" spans="1:15" ht="11.25" hidden="1">
      <c r="A417" s="546"/>
      <c r="B417" s="546"/>
      <c r="C417" s="415"/>
      <c r="D417" s="416"/>
      <c r="E417" s="416"/>
      <c r="F417" s="416"/>
      <c r="G417" s="416"/>
      <c r="H417" s="416"/>
      <c r="I417" s="58"/>
      <c r="J417" s="58"/>
      <c r="K417" s="58"/>
      <c r="L417" s="58"/>
      <c r="M417" s="58"/>
      <c r="N417" s="74"/>
      <c r="O417" s="74"/>
    </row>
    <row r="418" spans="1:15" ht="21.75" customHeight="1">
      <c r="A418" s="70">
        <v>32</v>
      </c>
      <c r="B418" s="317" t="s">
        <v>41</v>
      </c>
      <c r="C418" s="261">
        <f aca="true" t="shared" si="136" ref="C418:H419">C419</f>
        <v>0</v>
      </c>
      <c r="D418" s="261">
        <f t="shared" si="136"/>
        <v>0</v>
      </c>
      <c r="E418" s="261">
        <f t="shared" si="136"/>
        <v>0</v>
      </c>
      <c r="F418" s="261">
        <f t="shared" si="136"/>
        <v>0</v>
      </c>
      <c r="G418" s="261">
        <f t="shared" si="136"/>
        <v>0</v>
      </c>
      <c r="H418" s="261">
        <f t="shared" si="136"/>
        <v>0</v>
      </c>
      <c r="I418" s="58"/>
      <c r="J418" s="58"/>
      <c r="K418" s="58"/>
      <c r="L418" s="58"/>
      <c r="M418" s="58"/>
      <c r="N418" s="74"/>
      <c r="O418" s="74"/>
    </row>
    <row r="419" spans="1:15" ht="24.75" customHeight="1">
      <c r="A419" s="70">
        <v>323</v>
      </c>
      <c r="B419" s="317" t="s">
        <v>59</v>
      </c>
      <c r="C419" s="261">
        <f t="shared" si="136"/>
        <v>0</v>
      </c>
      <c r="D419" s="261">
        <f t="shared" si="136"/>
        <v>0</v>
      </c>
      <c r="E419" s="261">
        <f t="shared" si="136"/>
        <v>0</v>
      </c>
      <c r="F419" s="261">
        <f t="shared" si="136"/>
        <v>0</v>
      </c>
      <c r="G419" s="261">
        <f t="shared" si="136"/>
        <v>0</v>
      </c>
      <c r="H419" s="261">
        <f t="shared" si="136"/>
        <v>0</v>
      </c>
      <c r="I419" s="58"/>
      <c r="J419" s="58"/>
      <c r="K419" s="58"/>
      <c r="L419" s="58"/>
      <c r="M419" s="58"/>
      <c r="N419" s="74"/>
      <c r="O419" s="74"/>
    </row>
    <row r="420" spans="1:15" ht="44.25" customHeight="1">
      <c r="A420" s="78">
        <v>3232</v>
      </c>
      <c r="B420" s="310" t="s">
        <v>63</v>
      </c>
      <c r="C420" s="258">
        <v>0</v>
      </c>
      <c r="D420" s="261">
        <v>0</v>
      </c>
      <c r="E420" s="258">
        <v>0</v>
      </c>
      <c r="F420" s="258">
        <v>0</v>
      </c>
      <c r="G420" s="258">
        <v>0</v>
      </c>
      <c r="H420" s="258">
        <v>0</v>
      </c>
      <c r="I420" s="58"/>
      <c r="J420" s="58"/>
      <c r="K420" s="58"/>
      <c r="L420" s="58"/>
      <c r="M420" s="58"/>
      <c r="N420" s="74"/>
      <c r="O420" s="74"/>
    </row>
    <row r="421" spans="1:15" ht="45" customHeight="1">
      <c r="A421" s="358">
        <v>4</v>
      </c>
      <c r="B421" s="359" t="s">
        <v>353</v>
      </c>
      <c r="C421" s="263">
        <f aca="true" t="shared" si="137" ref="C421:H421">C422+C425</f>
        <v>829.52</v>
      </c>
      <c r="D421" s="263">
        <f t="shared" si="137"/>
        <v>0</v>
      </c>
      <c r="E421" s="263">
        <f t="shared" si="137"/>
        <v>11945.05</v>
      </c>
      <c r="F421" s="263">
        <f t="shared" si="137"/>
        <v>0</v>
      </c>
      <c r="G421" s="263">
        <f t="shared" si="137"/>
        <v>0</v>
      </c>
      <c r="H421" s="263">
        <f t="shared" si="137"/>
        <v>0</v>
      </c>
      <c r="I421" s="58"/>
      <c r="J421" s="58"/>
      <c r="K421" s="58"/>
      <c r="L421" s="58"/>
      <c r="M421" s="58"/>
      <c r="N421" s="74"/>
      <c r="O421" s="74"/>
    </row>
    <row r="422" spans="1:15" ht="41.25" customHeight="1">
      <c r="A422" s="70">
        <v>42</v>
      </c>
      <c r="B422" s="302" t="s">
        <v>352</v>
      </c>
      <c r="C422" s="261">
        <f>C423</f>
        <v>0</v>
      </c>
      <c r="D422" s="261">
        <f aca="true" t="shared" si="138" ref="D422:H423">D423</f>
        <v>0</v>
      </c>
      <c r="E422" s="261">
        <f t="shared" si="138"/>
        <v>0</v>
      </c>
      <c r="F422" s="261">
        <f t="shared" si="138"/>
        <v>0</v>
      </c>
      <c r="G422" s="261">
        <f t="shared" si="138"/>
        <v>0</v>
      </c>
      <c r="H422" s="261">
        <f t="shared" si="138"/>
        <v>0</v>
      </c>
      <c r="I422" s="58"/>
      <c r="J422" s="58"/>
      <c r="K422" s="58"/>
      <c r="L422" s="58"/>
      <c r="M422" s="58"/>
      <c r="N422" s="74"/>
      <c r="O422" s="74"/>
    </row>
    <row r="423" spans="1:15" ht="30" customHeight="1">
      <c r="A423" s="70">
        <v>422</v>
      </c>
      <c r="B423" s="302" t="s">
        <v>87</v>
      </c>
      <c r="C423" s="261">
        <f>C424</f>
        <v>0</v>
      </c>
      <c r="D423" s="261">
        <f t="shared" si="138"/>
        <v>0</v>
      </c>
      <c r="E423" s="261">
        <f t="shared" si="138"/>
        <v>0</v>
      </c>
      <c r="F423" s="261">
        <f t="shared" si="138"/>
        <v>0</v>
      </c>
      <c r="G423" s="261">
        <f>G424</f>
        <v>0</v>
      </c>
      <c r="H423" s="261">
        <f>H424</f>
        <v>0</v>
      </c>
      <c r="I423" s="573"/>
      <c r="J423" s="573"/>
      <c r="K423" s="573"/>
      <c r="L423" s="572"/>
      <c r="M423" s="572"/>
      <c r="N423" s="74"/>
      <c r="O423" s="74"/>
    </row>
    <row r="424" spans="1:15" ht="29.25" customHeight="1">
      <c r="A424" s="82" t="s">
        <v>88</v>
      </c>
      <c r="B424" s="303" t="s">
        <v>89</v>
      </c>
      <c r="C424" s="258">
        <v>0</v>
      </c>
      <c r="D424" s="258">
        <v>0</v>
      </c>
      <c r="E424" s="258">
        <v>0</v>
      </c>
      <c r="F424" s="258">
        <v>0</v>
      </c>
      <c r="G424" s="258">
        <v>0</v>
      </c>
      <c r="H424" s="258">
        <v>0</v>
      </c>
      <c r="I424" s="573"/>
      <c r="J424" s="573"/>
      <c r="K424" s="573"/>
      <c r="L424" s="572"/>
      <c r="M424" s="572"/>
      <c r="N424" s="74"/>
      <c r="O424" s="74"/>
    </row>
    <row r="425" spans="1:15" ht="43.5" customHeight="1">
      <c r="A425" s="188">
        <v>45</v>
      </c>
      <c r="B425" s="306" t="s">
        <v>351</v>
      </c>
      <c r="C425" s="261">
        <f>C426</f>
        <v>829.52</v>
      </c>
      <c r="D425" s="261">
        <f aca="true" t="shared" si="139" ref="D425:G426">D426</f>
        <v>0</v>
      </c>
      <c r="E425" s="261">
        <f t="shared" si="139"/>
        <v>11945.05</v>
      </c>
      <c r="F425" s="261">
        <f t="shared" si="139"/>
        <v>0</v>
      </c>
      <c r="G425" s="261">
        <f t="shared" si="139"/>
        <v>0</v>
      </c>
      <c r="H425" s="261">
        <f>F425/E425*100</f>
        <v>0</v>
      </c>
      <c r="I425" s="573"/>
      <c r="J425" s="573"/>
      <c r="K425" s="573"/>
      <c r="L425" s="572"/>
      <c r="M425" s="572"/>
      <c r="N425" s="74"/>
      <c r="O425" s="74"/>
    </row>
    <row r="426" spans="1:15" ht="42.75" customHeight="1">
      <c r="A426" s="188">
        <v>451</v>
      </c>
      <c r="B426" s="306" t="s">
        <v>215</v>
      </c>
      <c r="C426" s="261">
        <f>C427</f>
        <v>829.52</v>
      </c>
      <c r="D426" s="261">
        <f t="shared" si="139"/>
        <v>0</v>
      </c>
      <c r="E426" s="261">
        <f t="shared" si="139"/>
        <v>11945.05</v>
      </c>
      <c r="F426" s="261">
        <f t="shared" si="139"/>
        <v>0</v>
      </c>
      <c r="G426" s="261">
        <f t="shared" si="139"/>
        <v>0</v>
      </c>
      <c r="H426" s="261">
        <f>F426/E426*100</f>
        <v>0</v>
      </c>
      <c r="I426" s="573"/>
      <c r="J426" s="573"/>
      <c r="K426" s="573"/>
      <c r="L426" s="572"/>
      <c r="M426" s="572"/>
      <c r="N426" s="74"/>
      <c r="O426" s="74"/>
    </row>
    <row r="427" spans="1:15" ht="46.5" customHeight="1">
      <c r="A427" s="82">
        <v>4511</v>
      </c>
      <c r="B427" s="303" t="s">
        <v>215</v>
      </c>
      <c r="C427" s="258">
        <v>829.52</v>
      </c>
      <c r="D427" s="258">
        <v>0</v>
      </c>
      <c r="E427" s="258">
        <v>11945.05</v>
      </c>
      <c r="F427" s="258">
        <v>0</v>
      </c>
      <c r="G427" s="258">
        <v>0</v>
      </c>
      <c r="H427" s="258">
        <f>F427/E427*100</f>
        <v>0</v>
      </c>
      <c r="I427" s="573"/>
      <c r="J427" s="573"/>
      <c r="K427" s="573"/>
      <c r="L427" s="572"/>
      <c r="M427" s="572"/>
      <c r="N427" s="74"/>
      <c r="O427" s="74"/>
    </row>
    <row r="428" spans="1:15" ht="27.75" customHeight="1">
      <c r="A428" s="502" t="s">
        <v>321</v>
      </c>
      <c r="B428" s="502"/>
      <c r="C428" s="262">
        <f aca="true" t="shared" si="140" ref="C428:H428">C416+C421</f>
        <v>829.52</v>
      </c>
      <c r="D428" s="262">
        <f t="shared" si="140"/>
        <v>0</v>
      </c>
      <c r="E428" s="262">
        <f t="shared" si="140"/>
        <v>11945.05</v>
      </c>
      <c r="F428" s="262">
        <f t="shared" si="140"/>
        <v>0</v>
      </c>
      <c r="G428" s="262">
        <f t="shared" si="140"/>
        <v>0</v>
      </c>
      <c r="H428" s="262">
        <f t="shared" si="140"/>
        <v>0</v>
      </c>
      <c r="I428" s="573"/>
      <c r="J428" s="573"/>
      <c r="K428" s="573"/>
      <c r="L428" s="572"/>
      <c r="M428" s="572"/>
      <c r="N428" s="74"/>
      <c r="O428" s="74"/>
    </row>
    <row r="429" spans="1:15" ht="24" customHeight="1">
      <c r="A429" s="216"/>
      <c r="B429" s="319"/>
      <c r="C429" s="75"/>
      <c r="D429" s="242"/>
      <c r="E429" s="242"/>
      <c r="F429" s="242"/>
      <c r="G429" s="242"/>
      <c r="H429" s="242"/>
      <c r="I429" s="43"/>
      <c r="J429" s="43"/>
      <c r="K429" s="43"/>
      <c r="L429" s="43"/>
      <c r="M429" s="43"/>
      <c r="N429" s="74"/>
      <c r="O429" s="74"/>
    </row>
    <row r="430" spans="1:15" s="100" customFormat="1" ht="12.75" thickBot="1">
      <c r="A430" s="212" t="s">
        <v>142</v>
      </c>
      <c r="B430" s="320"/>
      <c r="C430" s="99"/>
      <c r="D430" s="249"/>
      <c r="E430" s="249"/>
      <c r="F430" s="249"/>
      <c r="G430" s="249"/>
      <c r="H430" s="249"/>
      <c r="I430" s="2"/>
      <c r="J430" s="2"/>
      <c r="K430" s="2"/>
      <c r="L430" s="2"/>
      <c r="M430" s="2"/>
      <c r="N430" s="102"/>
      <c r="O430" s="102"/>
    </row>
    <row r="431" spans="1:15" ht="11.25" customHeight="1">
      <c r="A431" s="498" t="s">
        <v>16</v>
      </c>
      <c r="B431" s="508" t="s">
        <v>17</v>
      </c>
      <c r="C431" s="500" t="s">
        <v>247</v>
      </c>
      <c r="D431" s="365"/>
      <c r="E431" s="365"/>
      <c r="F431" s="365"/>
      <c r="G431" s="365"/>
      <c r="H431" s="365"/>
      <c r="I431" s="43"/>
      <c r="J431" s="43"/>
      <c r="K431" s="43"/>
      <c r="L431" s="43"/>
      <c r="M431" s="43"/>
      <c r="N431" s="74"/>
      <c r="O431" s="74"/>
    </row>
    <row r="432" spans="1:15" ht="28.5" customHeight="1" thickBot="1">
      <c r="A432" s="499"/>
      <c r="B432" s="514"/>
      <c r="C432" s="501"/>
      <c r="D432" s="367" t="s">
        <v>248</v>
      </c>
      <c r="E432" s="367" t="s">
        <v>249</v>
      </c>
      <c r="F432" s="367" t="s">
        <v>250</v>
      </c>
      <c r="G432" s="367" t="s">
        <v>251</v>
      </c>
      <c r="H432" s="367" t="s">
        <v>262</v>
      </c>
      <c r="I432" s="43"/>
      <c r="J432" s="43"/>
      <c r="K432" s="43"/>
      <c r="L432" s="43"/>
      <c r="M432" s="43"/>
      <c r="N432" s="74"/>
      <c r="O432" s="74"/>
    </row>
    <row r="433" spans="1:15" ht="40.5" customHeight="1">
      <c r="A433" s="361">
        <v>4</v>
      </c>
      <c r="B433" s="353" t="s">
        <v>350</v>
      </c>
      <c r="C433" s="167">
        <f aca="true" t="shared" si="141" ref="C433:H433">C434</f>
        <v>259.01</v>
      </c>
      <c r="D433" s="167">
        <f t="shared" si="141"/>
        <v>850.76</v>
      </c>
      <c r="E433" s="167">
        <f t="shared" si="141"/>
        <v>850.76</v>
      </c>
      <c r="F433" s="167">
        <f t="shared" si="141"/>
        <v>850.76</v>
      </c>
      <c r="G433" s="167">
        <f t="shared" si="141"/>
        <v>850.76</v>
      </c>
      <c r="H433" s="167">
        <f t="shared" si="141"/>
        <v>850.76</v>
      </c>
      <c r="I433" s="43"/>
      <c r="J433" s="43"/>
      <c r="K433" s="43"/>
      <c r="L433" s="43"/>
      <c r="M433" s="43"/>
      <c r="N433" s="74"/>
      <c r="O433" s="74"/>
    </row>
    <row r="434" spans="1:15" ht="45" customHeight="1">
      <c r="A434" s="70">
        <v>42</v>
      </c>
      <c r="B434" s="302" t="s">
        <v>86</v>
      </c>
      <c r="C434" s="92">
        <f aca="true" t="shared" si="142" ref="C434:H434">C435+C437</f>
        <v>259.01</v>
      </c>
      <c r="D434" s="92">
        <f t="shared" si="142"/>
        <v>850.76</v>
      </c>
      <c r="E434" s="92">
        <f t="shared" si="142"/>
        <v>850.76</v>
      </c>
      <c r="F434" s="92">
        <f t="shared" si="142"/>
        <v>850.76</v>
      </c>
      <c r="G434" s="92">
        <f t="shared" si="142"/>
        <v>850.76</v>
      </c>
      <c r="H434" s="92">
        <f t="shared" si="142"/>
        <v>850.76</v>
      </c>
      <c r="I434" s="43"/>
      <c r="J434" s="43"/>
      <c r="K434" s="43"/>
      <c r="L434" s="43"/>
      <c r="M434" s="43"/>
      <c r="N434" s="74"/>
      <c r="O434" s="74"/>
    </row>
    <row r="435" spans="1:15" ht="30" customHeight="1">
      <c r="A435" s="70">
        <v>422</v>
      </c>
      <c r="B435" s="302" t="s">
        <v>87</v>
      </c>
      <c r="C435" s="92">
        <f aca="true" t="shared" si="143" ref="C435:H435">C436</f>
        <v>0</v>
      </c>
      <c r="D435" s="92">
        <f t="shared" si="143"/>
        <v>585.31</v>
      </c>
      <c r="E435" s="92">
        <f t="shared" si="143"/>
        <v>585.31</v>
      </c>
      <c r="F435" s="92">
        <f t="shared" si="143"/>
        <v>585.31</v>
      </c>
      <c r="G435" s="92">
        <f t="shared" si="143"/>
        <v>585.31</v>
      </c>
      <c r="H435" s="92">
        <f t="shared" si="143"/>
        <v>585.31</v>
      </c>
      <c r="I435" s="43"/>
      <c r="J435" s="43"/>
      <c r="K435" s="43"/>
      <c r="L435" s="43"/>
      <c r="M435" s="43"/>
      <c r="N435" s="74"/>
      <c r="O435" s="74"/>
    </row>
    <row r="436" spans="1:15" ht="34.5" customHeight="1">
      <c r="A436" s="82">
        <v>4221</v>
      </c>
      <c r="B436" s="303" t="s">
        <v>147</v>
      </c>
      <c r="C436" s="185">
        <v>0</v>
      </c>
      <c r="D436" s="185">
        <v>585.31</v>
      </c>
      <c r="E436" s="185">
        <v>585.31</v>
      </c>
      <c r="F436" s="185">
        <v>585.31</v>
      </c>
      <c r="G436" s="185">
        <v>585.31</v>
      </c>
      <c r="H436" s="185">
        <v>585.31</v>
      </c>
      <c r="I436" s="43"/>
      <c r="J436" s="43"/>
      <c r="K436" s="43"/>
      <c r="L436" s="43"/>
      <c r="M436" s="43"/>
      <c r="N436" s="74"/>
      <c r="O436" s="74"/>
    </row>
    <row r="437" spans="1:15" ht="21" customHeight="1">
      <c r="A437" s="188">
        <v>424</v>
      </c>
      <c r="B437" s="306" t="s">
        <v>93</v>
      </c>
      <c r="C437" s="189">
        <f aca="true" t="shared" si="144" ref="C437:H437">C438</f>
        <v>259.01</v>
      </c>
      <c r="D437" s="189">
        <f t="shared" si="144"/>
        <v>265.45</v>
      </c>
      <c r="E437" s="189">
        <f t="shared" si="144"/>
        <v>265.45</v>
      </c>
      <c r="F437" s="189">
        <f t="shared" si="144"/>
        <v>265.45</v>
      </c>
      <c r="G437" s="189">
        <f t="shared" si="144"/>
        <v>265.45</v>
      </c>
      <c r="H437" s="189">
        <f t="shared" si="144"/>
        <v>265.45</v>
      </c>
      <c r="I437" s="43"/>
      <c r="J437" s="43"/>
      <c r="K437" s="43"/>
      <c r="L437" s="43"/>
      <c r="M437" s="43"/>
      <c r="N437" s="74"/>
      <c r="O437" s="74"/>
    </row>
    <row r="438" spans="1:15" ht="22.5" customHeight="1">
      <c r="A438" s="82">
        <v>4241</v>
      </c>
      <c r="B438" s="303" t="s">
        <v>93</v>
      </c>
      <c r="C438" s="185">
        <v>259.01</v>
      </c>
      <c r="D438" s="185">
        <v>265.45</v>
      </c>
      <c r="E438" s="185">
        <v>265.45</v>
      </c>
      <c r="F438" s="185">
        <v>265.45</v>
      </c>
      <c r="G438" s="185">
        <v>265.45</v>
      </c>
      <c r="H438" s="185">
        <v>265.45</v>
      </c>
      <c r="I438" s="43"/>
      <c r="J438" s="43"/>
      <c r="K438" s="43"/>
      <c r="L438" s="43"/>
      <c r="M438" s="43"/>
      <c r="N438" s="74"/>
      <c r="O438" s="74"/>
    </row>
    <row r="439" spans="1:15" ht="27" customHeight="1">
      <c r="A439" s="502" t="s">
        <v>322</v>
      </c>
      <c r="B439" s="502"/>
      <c r="C439" s="187">
        <f aca="true" t="shared" si="145" ref="C439:H439">C433</f>
        <v>259.01</v>
      </c>
      <c r="D439" s="187">
        <f t="shared" si="145"/>
        <v>850.76</v>
      </c>
      <c r="E439" s="187">
        <f t="shared" si="145"/>
        <v>850.76</v>
      </c>
      <c r="F439" s="187">
        <f t="shared" si="145"/>
        <v>850.76</v>
      </c>
      <c r="G439" s="187">
        <f t="shared" si="145"/>
        <v>850.76</v>
      </c>
      <c r="H439" s="187">
        <f t="shared" si="145"/>
        <v>850.76</v>
      </c>
      <c r="I439" s="43"/>
      <c r="J439" s="43"/>
      <c r="K439" s="43"/>
      <c r="L439" s="43"/>
      <c r="M439" s="43"/>
      <c r="N439" s="74"/>
      <c r="O439" s="74"/>
    </row>
    <row r="440" spans="1:15" ht="17.25" customHeight="1">
      <c r="A440" s="216"/>
      <c r="B440" s="319"/>
      <c r="C440" s="75"/>
      <c r="D440" s="242"/>
      <c r="E440" s="242"/>
      <c r="F440" s="242"/>
      <c r="G440" s="242"/>
      <c r="H440" s="242"/>
      <c r="I440" s="43"/>
      <c r="J440" s="43"/>
      <c r="K440" s="43"/>
      <c r="L440" s="43"/>
      <c r="M440" s="43"/>
      <c r="N440" s="74"/>
      <c r="O440" s="74"/>
    </row>
    <row r="441" spans="1:15" s="100" customFormat="1" ht="12.75" thickBot="1">
      <c r="A441" s="212" t="s">
        <v>143</v>
      </c>
      <c r="B441" s="320"/>
      <c r="C441" s="99"/>
      <c r="D441" s="249"/>
      <c r="E441" s="249"/>
      <c r="F441" s="249"/>
      <c r="G441" s="249"/>
      <c r="H441" s="249"/>
      <c r="I441" s="106"/>
      <c r="J441" s="106"/>
      <c r="K441" s="106"/>
      <c r="L441" s="107"/>
      <c r="M441" s="107"/>
      <c r="N441" s="103"/>
      <c r="O441" s="103"/>
    </row>
    <row r="442" spans="1:15" ht="11.25" customHeight="1">
      <c r="A442" s="498" t="s">
        <v>16</v>
      </c>
      <c r="B442" s="508" t="s">
        <v>17</v>
      </c>
      <c r="C442" s="500" t="s">
        <v>247</v>
      </c>
      <c r="D442" s="365"/>
      <c r="E442" s="365"/>
      <c r="F442" s="365"/>
      <c r="G442" s="365"/>
      <c r="H442" s="365"/>
      <c r="I442" s="43"/>
      <c r="J442" s="43"/>
      <c r="K442" s="43"/>
      <c r="L442" s="43"/>
      <c r="M442" s="43"/>
      <c r="N442" s="74"/>
      <c r="O442" s="74"/>
    </row>
    <row r="443" spans="1:15" ht="26.25" customHeight="1" thickBot="1">
      <c r="A443" s="499"/>
      <c r="B443" s="514"/>
      <c r="C443" s="501"/>
      <c r="D443" s="367" t="s">
        <v>248</v>
      </c>
      <c r="E443" s="367" t="s">
        <v>249</v>
      </c>
      <c r="F443" s="367" t="s">
        <v>250</v>
      </c>
      <c r="G443" s="367" t="s">
        <v>251</v>
      </c>
      <c r="H443" s="367" t="s">
        <v>262</v>
      </c>
      <c r="I443" s="53"/>
      <c r="J443" s="53"/>
      <c r="K443" s="53"/>
      <c r="L443" s="77"/>
      <c r="M443" s="77"/>
      <c r="N443" s="74"/>
      <c r="O443" s="74"/>
    </row>
    <row r="444" spans="1:15" ht="32.25" customHeight="1">
      <c r="A444" s="353">
        <v>3</v>
      </c>
      <c r="B444" s="353" t="s">
        <v>331</v>
      </c>
      <c r="C444" s="362">
        <f aca="true" t="shared" si="146" ref="C444:H444">C455</f>
        <v>9.65</v>
      </c>
      <c r="D444" s="362">
        <f t="shared" si="146"/>
        <v>0</v>
      </c>
      <c r="E444" s="362">
        <f t="shared" si="146"/>
        <v>1050.3600000000001</v>
      </c>
      <c r="F444" s="362">
        <f t="shared" si="146"/>
        <v>0</v>
      </c>
      <c r="G444" s="362">
        <f t="shared" si="146"/>
        <v>0</v>
      </c>
      <c r="H444" s="362">
        <f t="shared" si="146"/>
        <v>0</v>
      </c>
      <c r="I444" s="53"/>
      <c r="J444" s="53"/>
      <c r="K444" s="53"/>
      <c r="L444" s="77"/>
      <c r="M444" s="77"/>
      <c r="N444" s="74"/>
      <c r="O444" s="74"/>
    </row>
    <row r="445" spans="1:15" ht="17.25" customHeight="1">
      <c r="A445" s="70">
        <v>32</v>
      </c>
      <c r="B445" s="317" t="s">
        <v>41</v>
      </c>
      <c r="C445" s="92">
        <f aca="true" t="shared" si="147" ref="C445:H445">C446+C448</f>
        <v>9.65</v>
      </c>
      <c r="D445" s="92">
        <f t="shared" si="147"/>
        <v>0</v>
      </c>
      <c r="E445" s="92">
        <f t="shared" si="147"/>
        <v>1050.3600000000001</v>
      </c>
      <c r="F445" s="92">
        <f t="shared" si="147"/>
        <v>0</v>
      </c>
      <c r="G445" s="92">
        <f t="shared" si="147"/>
        <v>0</v>
      </c>
      <c r="H445" s="92">
        <f t="shared" si="147"/>
        <v>0</v>
      </c>
      <c r="I445" s="53"/>
      <c r="J445" s="53"/>
      <c r="K445" s="53"/>
      <c r="L445" s="77"/>
      <c r="M445" s="77"/>
      <c r="N445" s="74"/>
      <c r="O445" s="74"/>
    </row>
    <row r="446" spans="1:15" ht="28.5" customHeight="1">
      <c r="A446" s="70">
        <v>322</v>
      </c>
      <c r="B446" s="302" t="s">
        <v>49</v>
      </c>
      <c r="C446" s="92">
        <f aca="true" t="shared" si="148" ref="C446:H446">C447</f>
        <v>9.65</v>
      </c>
      <c r="D446" s="92">
        <f t="shared" si="148"/>
        <v>0</v>
      </c>
      <c r="E446" s="92">
        <f t="shared" si="148"/>
        <v>500</v>
      </c>
      <c r="F446" s="92">
        <f t="shared" si="148"/>
        <v>0</v>
      </c>
      <c r="G446" s="92">
        <f t="shared" si="148"/>
        <v>0</v>
      </c>
      <c r="H446" s="92">
        <f t="shared" si="148"/>
        <v>0</v>
      </c>
      <c r="I446" s="53"/>
      <c r="J446" s="53"/>
      <c r="K446" s="53"/>
      <c r="L446" s="77"/>
      <c r="M446" s="77"/>
      <c r="N446" s="74"/>
      <c r="O446" s="74"/>
    </row>
    <row r="447" spans="1:15" ht="42.75" customHeight="1">
      <c r="A447" s="78">
        <v>3224</v>
      </c>
      <c r="B447" s="310" t="s">
        <v>144</v>
      </c>
      <c r="C447" s="185">
        <v>9.65</v>
      </c>
      <c r="D447" s="185">
        <v>0</v>
      </c>
      <c r="E447" s="185">
        <v>500</v>
      </c>
      <c r="F447" s="185">
        <v>0</v>
      </c>
      <c r="G447" s="185">
        <f>F447/C447*100</f>
        <v>0</v>
      </c>
      <c r="H447" s="185">
        <f>F447/E447*100</f>
        <v>0</v>
      </c>
      <c r="I447" s="53"/>
      <c r="J447" s="53"/>
      <c r="K447" s="53"/>
      <c r="L447" s="77"/>
      <c r="M447" s="77"/>
      <c r="N447" s="74"/>
      <c r="O447" s="74"/>
    </row>
    <row r="448" spans="1:15" ht="20.25" customHeight="1">
      <c r="A448" s="70">
        <v>323</v>
      </c>
      <c r="B448" s="317" t="s">
        <v>59</v>
      </c>
      <c r="C448" s="92">
        <f aca="true" t="shared" si="149" ref="C448:H448">C449+C450</f>
        <v>0</v>
      </c>
      <c r="D448" s="92">
        <f t="shared" si="149"/>
        <v>0</v>
      </c>
      <c r="E448" s="92">
        <f t="shared" si="149"/>
        <v>550.36</v>
      </c>
      <c r="F448" s="92">
        <f t="shared" si="149"/>
        <v>0</v>
      </c>
      <c r="G448" s="92">
        <f t="shared" si="149"/>
        <v>0</v>
      </c>
      <c r="H448" s="92">
        <f t="shared" si="149"/>
        <v>0</v>
      </c>
      <c r="I448" s="53"/>
      <c r="J448" s="53"/>
      <c r="K448" s="53"/>
      <c r="L448" s="77"/>
      <c r="M448" s="77"/>
      <c r="N448" s="74"/>
      <c r="O448" s="74"/>
    </row>
    <row r="449" spans="1:15" ht="37.5" customHeight="1">
      <c r="A449" s="78">
        <v>3232</v>
      </c>
      <c r="B449" s="310" t="s">
        <v>63</v>
      </c>
      <c r="C449" s="185">
        <v>0</v>
      </c>
      <c r="D449" s="185">
        <v>0</v>
      </c>
      <c r="E449" s="185">
        <v>0</v>
      </c>
      <c r="F449" s="185">
        <v>0</v>
      </c>
      <c r="G449" s="185">
        <v>0</v>
      </c>
      <c r="H449" s="185">
        <v>0</v>
      </c>
      <c r="I449" s="53"/>
      <c r="J449" s="53"/>
      <c r="K449" s="53"/>
      <c r="L449" s="77"/>
      <c r="M449" s="77"/>
      <c r="N449" s="74"/>
      <c r="O449" s="74"/>
    </row>
    <row r="450" spans="1:15" ht="18.75" customHeight="1">
      <c r="A450" s="78">
        <v>3238</v>
      </c>
      <c r="B450" s="321" t="s">
        <v>69</v>
      </c>
      <c r="C450" s="185">
        <v>0</v>
      </c>
      <c r="D450" s="185">
        <v>0</v>
      </c>
      <c r="E450" s="185">
        <v>550.36</v>
      </c>
      <c r="F450" s="185">
        <v>0</v>
      </c>
      <c r="G450" s="185">
        <v>0</v>
      </c>
      <c r="H450" s="185">
        <f>F450/E450*100</f>
        <v>0</v>
      </c>
      <c r="I450" s="53"/>
      <c r="J450" s="53"/>
      <c r="K450" s="53"/>
      <c r="L450" s="77"/>
      <c r="M450" s="77"/>
      <c r="N450" s="74"/>
      <c r="O450" s="74"/>
    </row>
    <row r="451" spans="1:15" ht="31.5" customHeight="1">
      <c r="A451" s="358">
        <v>4</v>
      </c>
      <c r="B451" s="359" t="s">
        <v>355</v>
      </c>
      <c r="C451" s="245">
        <f aca="true" t="shared" si="150" ref="C451:H451">C452</f>
        <v>0</v>
      </c>
      <c r="D451" s="245">
        <f t="shared" si="150"/>
        <v>0</v>
      </c>
      <c r="E451" s="245">
        <f t="shared" si="150"/>
        <v>0</v>
      </c>
      <c r="F451" s="245">
        <f t="shared" si="150"/>
        <v>0</v>
      </c>
      <c r="G451" s="245">
        <f t="shared" si="150"/>
        <v>0</v>
      </c>
      <c r="H451" s="245">
        <f t="shared" si="150"/>
        <v>0</v>
      </c>
      <c r="I451" s="53"/>
      <c r="J451" s="53"/>
      <c r="K451" s="53"/>
      <c r="L451" s="77"/>
      <c r="M451" s="77"/>
      <c r="N451" s="74"/>
      <c r="O451" s="74"/>
    </row>
    <row r="452" spans="1:15" ht="40.5" customHeight="1">
      <c r="A452" s="70">
        <v>42</v>
      </c>
      <c r="B452" s="302" t="s">
        <v>354</v>
      </c>
      <c r="C452" s="92">
        <f aca="true" t="shared" si="151" ref="C452:H453">C453</f>
        <v>0</v>
      </c>
      <c r="D452" s="92">
        <f t="shared" si="151"/>
        <v>0</v>
      </c>
      <c r="E452" s="92">
        <f t="shared" si="151"/>
        <v>0</v>
      </c>
      <c r="F452" s="92">
        <f t="shared" si="151"/>
        <v>0</v>
      </c>
      <c r="G452" s="92">
        <f t="shared" si="151"/>
        <v>0</v>
      </c>
      <c r="H452" s="92">
        <f t="shared" si="151"/>
        <v>0</v>
      </c>
      <c r="I452" s="58"/>
      <c r="J452" s="58"/>
      <c r="K452" s="58"/>
      <c r="L452" s="58"/>
      <c r="M452" s="58"/>
      <c r="N452" s="74"/>
      <c r="O452" s="74"/>
    </row>
    <row r="453" spans="1:15" ht="35.25" customHeight="1">
      <c r="A453" s="70">
        <v>422</v>
      </c>
      <c r="B453" s="302" t="s">
        <v>87</v>
      </c>
      <c r="C453" s="168">
        <f t="shared" si="151"/>
        <v>0</v>
      </c>
      <c r="D453" s="168">
        <f t="shared" si="151"/>
        <v>0</v>
      </c>
      <c r="E453" s="168">
        <f t="shared" si="151"/>
        <v>0</v>
      </c>
      <c r="F453" s="168">
        <f t="shared" si="151"/>
        <v>0</v>
      </c>
      <c r="G453" s="168">
        <f t="shared" si="151"/>
        <v>0</v>
      </c>
      <c r="H453" s="168">
        <f t="shared" si="151"/>
        <v>0</v>
      </c>
      <c r="I453" s="58"/>
      <c r="J453" s="58"/>
      <c r="K453" s="58"/>
      <c r="L453" s="58"/>
      <c r="M453" s="58"/>
      <c r="N453" s="74"/>
      <c r="O453" s="74"/>
    </row>
    <row r="454" spans="1:15" ht="37.5" customHeight="1">
      <c r="A454" s="82" t="s">
        <v>90</v>
      </c>
      <c r="B454" s="303" t="s">
        <v>89</v>
      </c>
      <c r="C454" s="392">
        <v>0</v>
      </c>
      <c r="D454" s="186">
        <v>0</v>
      </c>
      <c r="E454" s="186">
        <v>0</v>
      </c>
      <c r="F454" s="186">
        <v>0</v>
      </c>
      <c r="G454" s="186">
        <v>0</v>
      </c>
      <c r="H454" s="186">
        <v>0</v>
      </c>
      <c r="I454" s="58"/>
      <c r="J454" s="58"/>
      <c r="K454" s="58"/>
      <c r="L454" s="58"/>
      <c r="M454" s="58"/>
      <c r="N454" s="74"/>
      <c r="O454" s="74"/>
    </row>
    <row r="455" spans="1:15" ht="30" customHeight="1">
      <c r="A455" s="537" t="s">
        <v>313</v>
      </c>
      <c r="B455" s="537"/>
      <c r="C455" s="245">
        <f aca="true" t="shared" si="152" ref="C455:H455">C445+C452</f>
        <v>9.65</v>
      </c>
      <c r="D455" s="245">
        <f t="shared" si="152"/>
        <v>0</v>
      </c>
      <c r="E455" s="245">
        <f t="shared" si="152"/>
        <v>1050.3600000000001</v>
      </c>
      <c r="F455" s="245">
        <f t="shared" si="152"/>
        <v>0</v>
      </c>
      <c r="G455" s="245">
        <f t="shared" si="152"/>
        <v>0</v>
      </c>
      <c r="H455" s="245">
        <f t="shared" si="152"/>
        <v>0</v>
      </c>
      <c r="I455" s="74"/>
      <c r="J455" s="74"/>
      <c r="K455" s="74"/>
      <c r="L455" s="74"/>
      <c r="M455" s="74"/>
      <c r="N455" s="74"/>
      <c r="O455" s="74"/>
    </row>
    <row r="456" spans="1:15" ht="15.75" customHeight="1">
      <c r="A456" s="217"/>
      <c r="B456" s="322"/>
      <c r="C456" s="264"/>
      <c r="D456" s="264"/>
      <c r="E456" s="264"/>
      <c r="F456" s="264"/>
      <c r="G456" s="264"/>
      <c r="H456" s="264"/>
      <c r="I456" s="74"/>
      <c r="J456" s="74"/>
      <c r="K456" s="74"/>
      <c r="L456" s="74"/>
      <c r="M456" s="74"/>
      <c r="N456" s="74"/>
      <c r="O456" s="74"/>
    </row>
    <row r="457" spans="1:15" ht="0.75" customHeight="1">
      <c r="A457" s="217"/>
      <c r="B457" s="322"/>
      <c r="C457" s="264"/>
      <c r="D457" s="264"/>
      <c r="E457" s="264"/>
      <c r="F457" s="264"/>
      <c r="G457" s="264"/>
      <c r="H457" s="264"/>
      <c r="I457" s="74"/>
      <c r="J457" s="74"/>
      <c r="K457" s="74"/>
      <c r="L457" s="74"/>
      <c r="M457" s="74"/>
      <c r="N457" s="74"/>
      <c r="O457" s="74"/>
    </row>
    <row r="458" spans="1:15" ht="1.5" customHeight="1">
      <c r="A458" s="217"/>
      <c r="B458" s="322"/>
      <c r="C458" s="79"/>
      <c r="D458" s="265"/>
      <c r="E458" s="265"/>
      <c r="F458" s="265"/>
      <c r="G458" s="265"/>
      <c r="H458" s="265"/>
      <c r="I458" s="74"/>
      <c r="J458" s="74"/>
      <c r="K458" s="74"/>
      <c r="L458" s="74"/>
      <c r="M458" s="74"/>
      <c r="N458" s="74"/>
      <c r="O458" s="74"/>
    </row>
    <row r="459" spans="1:15" s="100" customFormat="1" ht="12.75" thickBot="1">
      <c r="A459" s="218" t="s">
        <v>131</v>
      </c>
      <c r="B459" s="323"/>
      <c r="C459" s="104"/>
      <c r="D459" s="266"/>
      <c r="E459" s="266"/>
      <c r="F459" s="266"/>
      <c r="G459" s="266"/>
      <c r="H459" s="266"/>
      <c r="I459" s="105"/>
      <c r="J459" s="105"/>
      <c r="K459" s="105"/>
      <c r="L459" s="105"/>
      <c r="M459" s="105"/>
      <c r="N459" s="105"/>
      <c r="O459" s="105"/>
    </row>
    <row r="460" spans="1:15" ht="11.25" customHeight="1">
      <c r="A460" s="498" t="s">
        <v>16</v>
      </c>
      <c r="B460" s="508" t="s">
        <v>17</v>
      </c>
      <c r="C460" s="500" t="s">
        <v>247</v>
      </c>
      <c r="D460" s="365"/>
      <c r="E460" s="365"/>
      <c r="F460" s="365"/>
      <c r="G460" s="365"/>
      <c r="H460" s="365"/>
      <c r="I460" s="45"/>
      <c r="J460" s="45"/>
      <c r="K460" s="45"/>
      <c r="L460" s="45"/>
      <c r="M460" s="45"/>
      <c r="N460" s="45"/>
      <c r="O460" s="45"/>
    </row>
    <row r="461" spans="1:15" ht="26.25" customHeight="1" thickBot="1">
      <c r="A461" s="499"/>
      <c r="B461" s="514"/>
      <c r="C461" s="501"/>
      <c r="D461" s="367" t="s">
        <v>248</v>
      </c>
      <c r="E461" s="367" t="s">
        <v>249</v>
      </c>
      <c r="F461" s="367" t="s">
        <v>250</v>
      </c>
      <c r="G461" s="367" t="s">
        <v>251</v>
      </c>
      <c r="H461" s="367" t="s">
        <v>262</v>
      </c>
      <c r="I461" s="45"/>
      <c r="J461" s="45"/>
      <c r="K461" s="45"/>
      <c r="L461" s="45"/>
      <c r="M461" s="45"/>
      <c r="N461" s="45"/>
      <c r="O461" s="45"/>
    </row>
    <row r="462" spans="1:15" ht="30.75" customHeight="1">
      <c r="A462" s="414">
        <v>3</v>
      </c>
      <c r="B462" s="363" t="s">
        <v>331</v>
      </c>
      <c r="C462" s="167">
        <f aca="true" t="shared" si="153" ref="C462:H462">C463</f>
        <v>0</v>
      </c>
      <c r="D462" s="167">
        <f t="shared" si="153"/>
        <v>200</v>
      </c>
      <c r="E462" s="167">
        <f t="shared" si="153"/>
        <v>200</v>
      </c>
      <c r="F462" s="167">
        <f t="shared" si="153"/>
        <v>200</v>
      </c>
      <c r="G462" s="167">
        <f t="shared" si="153"/>
        <v>200</v>
      </c>
      <c r="H462" s="167">
        <f t="shared" si="153"/>
        <v>200</v>
      </c>
      <c r="I462" s="45"/>
      <c r="J462" s="45"/>
      <c r="K462" s="45"/>
      <c r="L462" s="45"/>
      <c r="M462" s="45"/>
      <c r="N462" s="45"/>
      <c r="O462" s="45"/>
    </row>
    <row r="463" spans="1:15" ht="21.75" customHeight="1">
      <c r="A463" s="70">
        <v>32</v>
      </c>
      <c r="B463" s="317" t="s">
        <v>41</v>
      </c>
      <c r="C463" s="92">
        <f aca="true" t="shared" si="154" ref="C463:H463">C464+C466</f>
        <v>0</v>
      </c>
      <c r="D463" s="92">
        <f t="shared" si="154"/>
        <v>200</v>
      </c>
      <c r="E463" s="92">
        <f t="shared" si="154"/>
        <v>200</v>
      </c>
      <c r="F463" s="92">
        <f t="shared" si="154"/>
        <v>200</v>
      </c>
      <c r="G463" s="92">
        <f t="shared" si="154"/>
        <v>200</v>
      </c>
      <c r="H463" s="92">
        <f t="shared" si="154"/>
        <v>200</v>
      </c>
      <c r="I463" s="45"/>
      <c r="J463" s="45"/>
      <c r="K463" s="45"/>
      <c r="L463" s="45"/>
      <c r="M463" s="45"/>
      <c r="N463" s="45"/>
      <c r="O463" s="45"/>
    </row>
    <row r="464" spans="1:15" ht="30.75" customHeight="1">
      <c r="A464" s="70">
        <v>329</v>
      </c>
      <c r="B464" s="306" t="s">
        <v>73</v>
      </c>
      <c r="C464" s="168">
        <f aca="true" t="shared" si="155" ref="C464:H464">C465</f>
        <v>0</v>
      </c>
      <c r="D464" s="168">
        <f t="shared" si="155"/>
        <v>0</v>
      </c>
      <c r="E464" s="168">
        <f t="shared" si="155"/>
        <v>0</v>
      </c>
      <c r="F464" s="168">
        <f t="shared" si="155"/>
        <v>0</v>
      </c>
      <c r="G464" s="168">
        <f t="shared" si="155"/>
        <v>0</v>
      </c>
      <c r="H464" s="168">
        <f t="shared" si="155"/>
        <v>0</v>
      </c>
      <c r="I464" s="52"/>
      <c r="J464" s="52"/>
      <c r="K464" s="52"/>
      <c r="L464" s="52"/>
      <c r="M464" s="52"/>
      <c r="N464" s="52"/>
      <c r="O464" s="52"/>
    </row>
    <row r="465" spans="1:15" ht="32.25" customHeight="1">
      <c r="A465" s="82">
        <v>3299</v>
      </c>
      <c r="B465" s="310" t="s">
        <v>73</v>
      </c>
      <c r="C465" s="184">
        <v>0</v>
      </c>
      <c r="D465" s="186">
        <v>0</v>
      </c>
      <c r="E465" s="186">
        <v>0</v>
      </c>
      <c r="F465" s="186">
        <v>0</v>
      </c>
      <c r="G465" s="185">
        <v>0</v>
      </c>
      <c r="H465" s="185">
        <f>F465*E465*100</f>
        <v>0</v>
      </c>
      <c r="I465" s="45"/>
      <c r="J465" s="45"/>
      <c r="K465" s="45"/>
      <c r="L465" s="45"/>
      <c r="M465" s="45"/>
      <c r="N465" s="45"/>
      <c r="O465" s="45"/>
    </row>
    <row r="466" spans="1:15" ht="18.75" customHeight="1">
      <c r="A466" s="188">
        <v>323</v>
      </c>
      <c r="B466" s="306" t="s">
        <v>59</v>
      </c>
      <c r="C466" s="168">
        <f aca="true" t="shared" si="156" ref="C466:H466">C467</f>
        <v>0</v>
      </c>
      <c r="D466" s="168">
        <f t="shared" si="156"/>
        <v>200</v>
      </c>
      <c r="E466" s="168">
        <f t="shared" si="156"/>
        <v>200</v>
      </c>
      <c r="F466" s="168">
        <f t="shared" si="156"/>
        <v>200</v>
      </c>
      <c r="G466" s="168">
        <f t="shared" si="156"/>
        <v>200</v>
      </c>
      <c r="H466" s="168">
        <f t="shared" si="156"/>
        <v>200</v>
      </c>
      <c r="I466" s="45"/>
      <c r="J466" s="45"/>
      <c r="K466" s="45"/>
      <c r="L466" s="45"/>
      <c r="M466" s="45"/>
      <c r="N466" s="45"/>
      <c r="O466" s="45"/>
    </row>
    <row r="467" spans="1:8" ht="46.5" customHeight="1">
      <c r="A467" s="82">
        <v>3232</v>
      </c>
      <c r="B467" s="303" t="s">
        <v>221</v>
      </c>
      <c r="C467" s="184">
        <v>0</v>
      </c>
      <c r="D467" s="186">
        <v>200</v>
      </c>
      <c r="E467" s="186">
        <v>200</v>
      </c>
      <c r="F467" s="186">
        <v>200</v>
      </c>
      <c r="G467" s="185">
        <v>200</v>
      </c>
      <c r="H467" s="185">
        <v>200</v>
      </c>
    </row>
    <row r="468" spans="1:8" ht="30" customHeight="1">
      <c r="A468" s="502" t="s">
        <v>315</v>
      </c>
      <c r="B468" s="502"/>
      <c r="C468" s="187">
        <f aca="true" t="shared" si="157" ref="C468:H468">C462</f>
        <v>0</v>
      </c>
      <c r="D468" s="187">
        <f t="shared" si="157"/>
        <v>200</v>
      </c>
      <c r="E468" s="187">
        <f t="shared" si="157"/>
        <v>200</v>
      </c>
      <c r="F468" s="187">
        <f t="shared" si="157"/>
        <v>200</v>
      </c>
      <c r="G468" s="187">
        <f t="shared" si="157"/>
        <v>200</v>
      </c>
      <c r="H468" s="187">
        <f t="shared" si="157"/>
        <v>200</v>
      </c>
    </row>
    <row r="469" spans="1:8" ht="11.25">
      <c r="A469" s="216"/>
      <c r="B469" s="319"/>
      <c r="C469" s="267"/>
      <c r="D469" s="267"/>
      <c r="E469" s="267"/>
      <c r="F469" s="267"/>
      <c r="G469" s="267"/>
      <c r="H469" s="267"/>
    </row>
    <row r="470" spans="1:8" ht="7.5" customHeight="1">
      <c r="A470" s="219"/>
      <c r="B470" s="324"/>
      <c r="C470" s="253"/>
      <c r="D470" s="253"/>
      <c r="E470" s="253"/>
      <c r="F470" s="253"/>
      <c r="G470" s="253"/>
      <c r="H470" s="253"/>
    </row>
    <row r="471" spans="1:8" s="100" customFormat="1" ht="12.75" thickBot="1">
      <c r="A471" s="218" t="s">
        <v>145</v>
      </c>
      <c r="B471" s="323"/>
      <c r="C471" s="104"/>
      <c r="D471" s="266"/>
      <c r="E471" s="266"/>
      <c r="F471" s="266"/>
      <c r="G471" s="266"/>
      <c r="H471" s="266"/>
    </row>
    <row r="472" spans="1:8" ht="11.25" customHeight="1">
      <c r="A472" s="498" t="s">
        <v>16</v>
      </c>
      <c r="B472" s="508" t="s">
        <v>17</v>
      </c>
      <c r="C472" s="500" t="s">
        <v>247</v>
      </c>
      <c r="D472" s="365"/>
      <c r="E472" s="365"/>
      <c r="F472" s="365"/>
      <c r="G472" s="365"/>
      <c r="H472" s="365"/>
    </row>
    <row r="473" spans="1:8" ht="33.75" customHeight="1" thickBot="1">
      <c r="A473" s="499"/>
      <c r="B473" s="514"/>
      <c r="C473" s="501"/>
      <c r="D473" s="367" t="s">
        <v>248</v>
      </c>
      <c r="E473" s="367" t="s">
        <v>249</v>
      </c>
      <c r="F473" s="367" t="s">
        <v>250</v>
      </c>
      <c r="G473" s="367" t="s">
        <v>251</v>
      </c>
      <c r="H473" s="367" t="s">
        <v>262</v>
      </c>
    </row>
    <row r="474" spans="1:8" ht="40.5" customHeight="1">
      <c r="A474" s="414">
        <v>4</v>
      </c>
      <c r="B474" s="359" t="s">
        <v>350</v>
      </c>
      <c r="C474" s="167">
        <f aca="true" t="shared" si="158" ref="C474:H474">C475+C479</f>
        <v>263.45</v>
      </c>
      <c r="D474" s="167">
        <f t="shared" si="158"/>
        <v>0</v>
      </c>
      <c r="E474" s="167">
        <f t="shared" si="158"/>
        <v>19908.42</v>
      </c>
      <c r="F474" s="167">
        <f t="shared" si="158"/>
        <v>0</v>
      </c>
      <c r="G474" s="167">
        <f t="shared" si="158"/>
        <v>0</v>
      </c>
      <c r="H474" s="167">
        <f t="shared" si="158"/>
        <v>0</v>
      </c>
    </row>
    <row r="475" spans="1:8" ht="45" customHeight="1">
      <c r="A475" s="70">
        <v>45</v>
      </c>
      <c r="B475" s="302" t="s">
        <v>351</v>
      </c>
      <c r="C475" s="92">
        <f aca="true" t="shared" si="159" ref="C475:H476">C476</f>
        <v>0</v>
      </c>
      <c r="D475" s="92">
        <f t="shared" si="159"/>
        <v>0</v>
      </c>
      <c r="E475" s="92">
        <f t="shared" si="159"/>
        <v>19908.42</v>
      </c>
      <c r="F475" s="92">
        <f t="shared" si="159"/>
        <v>0</v>
      </c>
      <c r="G475" s="92">
        <f t="shared" si="159"/>
        <v>0</v>
      </c>
      <c r="H475" s="92">
        <f t="shared" si="159"/>
        <v>0</v>
      </c>
    </row>
    <row r="476" spans="1:8" ht="26.25" customHeight="1">
      <c r="A476" s="70">
        <v>451</v>
      </c>
      <c r="B476" s="306" t="s">
        <v>96</v>
      </c>
      <c r="C476" s="168">
        <f>C477</f>
        <v>0</v>
      </c>
      <c r="D476" s="168">
        <f t="shared" si="159"/>
        <v>0</v>
      </c>
      <c r="E476" s="168">
        <f t="shared" si="159"/>
        <v>19908.42</v>
      </c>
      <c r="F476" s="168">
        <f t="shared" si="159"/>
        <v>0</v>
      </c>
      <c r="G476" s="168">
        <f t="shared" si="159"/>
        <v>0</v>
      </c>
      <c r="H476" s="168">
        <f t="shared" si="159"/>
        <v>0</v>
      </c>
    </row>
    <row r="477" spans="1:8" ht="29.25" customHeight="1">
      <c r="A477" s="82">
        <v>4511</v>
      </c>
      <c r="B477" s="310" t="s">
        <v>96</v>
      </c>
      <c r="C477" s="184">
        <v>0</v>
      </c>
      <c r="D477" s="186">
        <v>0</v>
      </c>
      <c r="E477" s="186">
        <v>19908.42</v>
      </c>
      <c r="F477" s="186">
        <v>0</v>
      </c>
      <c r="G477" s="185">
        <v>0</v>
      </c>
      <c r="H477" s="185">
        <v>0</v>
      </c>
    </row>
    <row r="478" spans="1:8" ht="20.25" customHeight="1" hidden="1">
      <c r="A478" s="78"/>
      <c r="B478" s="310"/>
      <c r="C478" s="191"/>
      <c r="D478" s="191"/>
      <c r="E478" s="191"/>
      <c r="F478" s="191"/>
      <c r="G478" s="185"/>
      <c r="H478" s="185"/>
    </row>
    <row r="479" spans="1:8" ht="41.25" customHeight="1">
      <c r="A479" s="188">
        <v>42</v>
      </c>
      <c r="B479" s="302" t="s">
        <v>86</v>
      </c>
      <c r="C479" s="168">
        <f aca="true" t="shared" si="160" ref="C479:H480">C480</f>
        <v>263.45</v>
      </c>
      <c r="D479" s="168">
        <f t="shared" si="160"/>
        <v>0</v>
      </c>
      <c r="E479" s="168">
        <f t="shared" si="160"/>
        <v>0</v>
      </c>
      <c r="F479" s="168">
        <f t="shared" si="160"/>
        <v>0</v>
      </c>
      <c r="G479" s="168">
        <f t="shared" si="160"/>
        <v>0</v>
      </c>
      <c r="H479" s="168">
        <f t="shared" si="160"/>
        <v>0</v>
      </c>
    </row>
    <row r="480" spans="1:8" ht="32.25" customHeight="1">
      <c r="A480" s="78">
        <v>422</v>
      </c>
      <c r="B480" s="310" t="s">
        <v>146</v>
      </c>
      <c r="C480" s="168">
        <f t="shared" si="160"/>
        <v>263.45</v>
      </c>
      <c r="D480" s="168">
        <f t="shared" si="160"/>
        <v>0</v>
      </c>
      <c r="E480" s="168">
        <f t="shared" si="160"/>
        <v>0</v>
      </c>
      <c r="F480" s="168">
        <f t="shared" si="160"/>
        <v>0</v>
      </c>
      <c r="G480" s="168">
        <f t="shared" si="160"/>
        <v>0</v>
      </c>
      <c r="H480" s="189">
        <v>0</v>
      </c>
    </row>
    <row r="481" spans="1:8" ht="33" customHeight="1">
      <c r="A481" s="78">
        <v>4221</v>
      </c>
      <c r="B481" s="310" t="s">
        <v>147</v>
      </c>
      <c r="C481" s="191">
        <v>263.45</v>
      </c>
      <c r="D481" s="191">
        <v>0</v>
      </c>
      <c r="E481" s="191">
        <v>0</v>
      </c>
      <c r="F481" s="191">
        <v>0</v>
      </c>
      <c r="G481" s="185">
        <v>0</v>
      </c>
      <c r="H481" s="185">
        <v>0</v>
      </c>
    </row>
    <row r="482" spans="1:8" ht="32.25" customHeight="1">
      <c r="A482" s="502" t="s">
        <v>317</v>
      </c>
      <c r="B482" s="502"/>
      <c r="C482" s="187">
        <f aca="true" t="shared" si="161" ref="C482:H482">C474</f>
        <v>263.45</v>
      </c>
      <c r="D482" s="187">
        <f t="shared" si="161"/>
        <v>0</v>
      </c>
      <c r="E482" s="187">
        <f t="shared" si="161"/>
        <v>19908.42</v>
      </c>
      <c r="F482" s="187">
        <f t="shared" si="161"/>
        <v>0</v>
      </c>
      <c r="G482" s="187">
        <f t="shared" si="161"/>
        <v>0</v>
      </c>
      <c r="H482" s="187">
        <f t="shared" si="161"/>
        <v>0</v>
      </c>
    </row>
    <row r="483" spans="1:8" ht="11.25">
      <c r="A483" s="216"/>
      <c r="B483" s="319"/>
      <c r="C483" s="267"/>
      <c r="D483" s="267"/>
      <c r="E483" s="267"/>
      <c r="F483" s="267"/>
      <c r="G483" s="267"/>
      <c r="H483" s="267"/>
    </row>
    <row r="484" spans="1:8" ht="6.75" customHeight="1">
      <c r="A484" s="219"/>
      <c r="B484" s="324"/>
      <c r="C484" s="80"/>
      <c r="D484" s="241"/>
      <c r="E484" s="241"/>
      <c r="F484" s="241"/>
      <c r="G484" s="241"/>
      <c r="H484" s="241"/>
    </row>
    <row r="485" spans="1:8" s="100" customFormat="1" ht="12.75" thickBot="1">
      <c r="A485" s="212" t="s">
        <v>141</v>
      </c>
      <c r="B485" s="320"/>
      <c r="C485" s="99"/>
      <c r="D485" s="249"/>
      <c r="E485" s="249"/>
      <c r="F485" s="249"/>
      <c r="G485" s="249"/>
      <c r="H485" s="249"/>
    </row>
    <row r="486" spans="1:8" ht="11.25" customHeight="1">
      <c r="A486" s="498" t="s">
        <v>16</v>
      </c>
      <c r="B486" s="508" t="s">
        <v>17</v>
      </c>
      <c r="C486" s="500" t="s">
        <v>247</v>
      </c>
      <c r="D486" s="365"/>
      <c r="E486" s="365"/>
      <c r="F486" s="365"/>
      <c r="G486" s="365"/>
      <c r="H486" s="365"/>
    </row>
    <row r="487" spans="1:8" ht="27" customHeight="1" thickBot="1">
      <c r="A487" s="499"/>
      <c r="B487" s="514"/>
      <c r="C487" s="501"/>
      <c r="D487" s="367" t="s">
        <v>248</v>
      </c>
      <c r="E487" s="367" t="s">
        <v>249</v>
      </c>
      <c r="F487" s="367" t="s">
        <v>250</v>
      </c>
      <c r="G487" s="367" t="s">
        <v>251</v>
      </c>
      <c r="H487" s="367" t="s">
        <v>262</v>
      </c>
    </row>
    <row r="488" spans="1:8" ht="29.25" customHeight="1">
      <c r="A488" s="183">
        <v>3</v>
      </c>
      <c r="B488" s="183" t="s">
        <v>331</v>
      </c>
      <c r="C488" s="167">
        <f aca="true" t="shared" si="162" ref="C488:H488">C489</f>
        <v>0</v>
      </c>
      <c r="D488" s="167">
        <f t="shared" si="162"/>
        <v>0</v>
      </c>
      <c r="E488" s="167">
        <f t="shared" si="162"/>
        <v>0</v>
      </c>
      <c r="F488" s="167">
        <f t="shared" si="162"/>
        <v>0</v>
      </c>
      <c r="G488" s="167">
        <f t="shared" si="162"/>
        <v>0</v>
      </c>
      <c r="H488" s="167">
        <f t="shared" si="162"/>
        <v>0</v>
      </c>
    </row>
    <row r="489" spans="1:8" ht="22.5" customHeight="1">
      <c r="A489" s="70">
        <v>32</v>
      </c>
      <c r="B489" s="302" t="s">
        <v>41</v>
      </c>
      <c r="C489" s="92">
        <f aca="true" t="shared" si="163" ref="C489:H489">C490+C492</f>
        <v>0</v>
      </c>
      <c r="D489" s="92">
        <f t="shared" si="163"/>
        <v>0</v>
      </c>
      <c r="E489" s="92">
        <f t="shared" si="163"/>
        <v>0</v>
      </c>
      <c r="F489" s="92">
        <f t="shared" si="163"/>
        <v>0</v>
      </c>
      <c r="G489" s="92">
        <f t="shared" si="163"/>
        <v>0</v>
      </c>
      <c r="H489" s="92">
        <f t="shared" si="163"/>
        <v>0</v>
      </c>
    </row>
    <row r="490" spans="1:8" ht="38.25" customHeight="1">
      <c r="A490" s="70">
        <v>322</v>
      </c>
      <c r="B490" s="306" t="s">
        <v>49</v>
      </c>
      <c r="C490" s="168">
        <f aca="true" t="shared" si="164" ref="C490:H490">C491</f>
        <v>0</v>
      </c>
      <c r="D490" s="168">
        <f t="shared" si="164"/>
        <v>0</v>
      </c>
      <c r="E490" s="168">
        <f t="shared" si="164"/>
        <v>0</v>
      </c>
      <c r="F490" s="168">
        <f t="shared" si="164"/>
        <v>0</v>
      </c>
      <c r="G490" s="168">
        <f t="shared" si="164"/>
        <v>0</v>
      </c>
      <c r="H490" s="168">
        <f t="shared" si="164"/>
        <v>0</v>
      </c>
    </row>
    <row r="491" spans="1:8" ht="41.25" customHeight="1">
      <c r="A491" s="82">
        <v>3224</v>
      </c>
      <c r="B491" s="303" t="s">
        <v>148</v>
      </c>
      <c r="C491" s="184">
        <v>0</v>
      </c>
      <c r="D491" s="186">
        <v>0</v>
      </c>
      <c r="E491" s="186">
        <v>0</v>
      </c>
      <c r="F491" s="186">
        <v>0</v>
      </c>
      <c r="G491" s="185">
        <v>0</v>
      </c>
      <c r="H491" s="185">
        <v>0</v>
      </c>
    </row>
    <row r="492" spans="1:8" ht="26.25" customHeight="1">
      <c r="A492" s="188">
        <v>323</v>
      </c>
      <c r="B492" s="306" t="s">
        <v>59</v>
      </c>
      <c r="C492" s="168">
        <f aca="true" t="shared" si="165" ref="C492:H492">C493</f>
        <v>0</v>
      </c>
      <c r="D492" s="168">
        <f t="shared" si="165"/>
        <v>0</v>
      </c>
      <c r="E492" s="168">
        <f t="shared" si="165"/>
        <v>0</v>
      </c>
      <c r="F492" s="168">
        <f t="shared" si="165"/>
        <v>0</v>
      </c>
      <c r="G492" s="168">
        <f t="shared" si="165"/>
        <v>0</v>
      </c>
      <c r="H492" s="168">
        <f t="shared" si="165"/>
        <v>0</v>
      </c>
    </row>
    <row r="493" spans="1:8" ht="45" customHeight="1">
      <c r="A493" s="82">
        <v>3232</v>
      </c>
      <c r="B493" s="303" t="s">
        <v>222</v>
      </c>
      <c r="C493" s="184">
        <v>0</v>
      </c>
      <c r="D493" s="186">
        <v>0</v>
      </c>
      <c r="E493" s="186">
        <v>0</v>
      </c>
      <c r="F493" s="186">
        <v>0</v>
      </c>
      <c r="G493" s="185">
        <v>0</v>
      </c>
      <c r="H493" s="185">
        <v>0</v>
      </c>
    </row>
    <row r="494" spans="1:8" ht="33" customHeight="1">
      <c r="A494" s="364">
        <v>4</v>
      </c>
      <c r="B494" s="359" t="s">
        <v>355</v>
      </c>
      <c r="C494" s="167">
        <f aca="true" t="shared" si="166" ref="C494:H494">C495</f>
        <v>684.913</v>
      </c>
      <c r="D494" s="167">
        <f t="shared" si="166"/>
        <v>0</v>
      </c>
      <c r="E494" s="167">
        <f t="shared" si="166"/>
        <v>269.59</v>
      </c>
      <c r="F494" s="167">
        <f t="shared" si="166"/>
        <v>0</v>
      </c>
      <c r="G494" s="167">
        <f t="shared" si="166"/>
        <v>0</v>
      </c>
      <c r="H494" s="167">
        <f t="shared" si="166"/>
        <v>0</v>
      </c>
    </row>
    <row r="495" spans="1:8" ht="42.75" customHeight="1">
      <c r="A495" s="188">
        <v>42</v>
      </c>
      <c r="B495" s="306" t="s">
        <v>86</v>
      </c>
      <c r="C495" s="168">
        <f aca="true" t="shared" si="167" ref="C495:H495">C496+C498</f>
        <v>684.913</v>
      </c>
      <c r="D495" s="168">
        <f t="shared" si="167"/>
        <v>0</v>
      </c>
      <c r="E495" s="168">
        <f t="shared" si="167"/>
        <v>269.59</v>
      </c>
      <c r="F495" s="168">
        <f t="shared" si="167"/>
        <v>0</v>
      </c>
      <c r="G495" s="168">
        <f t="shared" si="167"/>
        <v>0</v>
      </c>
      <c r="H495" s="168">
        <f t="shared" si="167"/>
        <v>0</v>
      </c>
    </row>
    <row r="496" spans="1:8" ht="32.25" customHeight="1">
      <c r="A496" s="188">
        <v>422</v>
      </c>
      <c r="B496" s="306" t="s">
        <v>146</v>
      </c>
      <c r="C496" s="168">
        <f aca="true" t="shared" si="168" ref="C496:H496">C497</f>
        <v>450.593</v>
      </c>
      <c r="D496" s="168">
        <f t="shared" si="168"/>
        <v>0</v>
      </c>
      <c r="E496" s="168">
        <f t="shared" si="168"/>
        <v>0</v>
      </c>
      <c r="F496" s="168">
        <f t="shared" si="168"/>
        <v>0</v>
      </c>
      <c r="G496" s="168">
        <f t="shared" si="168"/>
        <v>0</v>
      </c>
      <c r="H496" s="168">
        <f t="shared" si="168"/>
        <v>0</v>
      </c>
    </row>
    <row r="497" spans="1:8" ht="35.25" customHeight="1">
      <c r="A497" s="82">
        <v>4221</v>
      </c>
      <c r="B497" s="303" t="s">
        <v>147</v>
      </c>
      <c r="C497" s="184">
        <v>450.593</v>
      </c>
      <c r="D497" s="186">
        <v>0</v>
      </c>
      <c r="E497" s="186">
        <v>0</v>
      </c>
      <c r="F497" s="186">
        <v>0</v>
      </c>
      <c r="G497" s="185">
        <f>F497/C497*100</f>
        <v>0</v>
      </c>
      <c r="H497" s="185">
        <v>0</v>
      </c>
    </row>
    <row r="498" spans="1:8" ht="19.5" customHeight="1">
      <c r="A498" s="188">
        <v>424</v>
      </c>
      <c r="B498" s="306" t="s">
        <v>93</v>
      </c>
      <c r="C498" s="168">
        <f aca="true" t="shared" si="169" ref="C498:H498">C499</f>
        <v>234.32</v>
      </c>
      <c r="D498" s="168">
        <f t="shared" si="169"/>
        <v>0</v>
      </c>
      <c r="E498" s="168">
        <f t="shared" si="169"/>
        <v>269.59</v>
      </c>
      <c r="F498" s="168">
        <f t="shared" si="169"/>
        <v>0</v>
      </c>
      <c r="G498" s="168">
        <f t="shared" si="169"/>
        <v>0</v>
      </c>
      <c r="H498" s="168">
        <f t="shared" si="169"/>
        <v>0</v>
      </c>
    </row>
    <row r="499" spans="1:8" ht="27" customHeight="1">
      <c r="A499" s="82">
        <v>4241</v>
      </c>
      <c r="B499" s="303" t="s">
        <v>93</v>
      </c>
      <c r="C499" s="184">
        <v>234.32</v>
      </c>
      <c r="D499" s="186">
        <v>0</v>
      </c>
      <c r="E499" s="186">
        <v>269.59</v>
      </c>
      <c r="F499" s="186">
        <v>0</v>
      </c>
      <c r="G499" s="185">
        <f>F499/C499*100</f>
        <v>0</v>
      </c>
      <c r="H499" s="185">
        <f>F499/E499*100</f>
        <v>0</v>
      </c>
    </row>
    <row r="500" spans="1:9" ht="29.25" customHeight="1">
      <c r="A500" s="595" t="s">
        <v>323</v>
      </c>
      <c r="B500" s="596"/>
      <c r="C500" s="245">
        <f>C488+C494</f>
        <v>684.913</v>
      </c>
      <c r="D500" s="245">
        <f>D488+D494</f>
        <v>0</v>
      </c>
      <c r="E500" s="245">
        <f>E488+E494</f>
        <v>269.59</v>
      </c>
      <c r="F500" s="245">
        <f>F488+F494</f>
        <v>0</v>
      </c>
      <c r="G500" s="245">
        <f>G488+G494</f>
        <v>0</v>
      </c>
      <c r="H500" s="245">
        <f>H489+H495</f>
        <v>0</v>
      </c>
      <c r="I500" s="158"/>
    </row>
    <row r="501" spans="1:9" ht="43.5" customHeight="1">
      <c r="A501" s="517" t="s">
        <v>230</v>
      </c>
      <c r="B501" s="518"/>
      <c r="C501" s="382">
        <f aca="true" t="shared" si="170" ref="C501:H501">C500+C482+C468+C455+C439+C428</f>
        <v>2046.5430000000001</v>
      </c>
      <c r="D501" s="382">
        <f t="shared" si="170"/>
        <v>1050.76</v>
      </c>
      <c r="E501" s="382">
        <f t="shared" si="170"/>
        <v>34224.17999999999</v>
      </c>
      <c r="F501" s="382">
        <f t="shared" si="170"/>
        <v>1050.76</v>
      </c>
      <c r="G501" s="382">
        <f t="shared" si="170"/>
        <v>1050.76</v>
      </c>
      <c r="H501" s="382">
        <f t="shared" si="170"/>
        <v>1050.76</v>
      </c>
      <c r="I501" s="158"/>
    </row>
    <row r="502" spans="1:8" s="17" customFormat="1" ht="15.75" customHeight="1">
      <c r="A502" s="369"/>
      <c r="B502" s="325"/>
      <c r="C502" s="393"/>
      <c r="D502" s="372"/>
      <c r="E502" s="372"/>
      <c r="F502" s="372"/>
      <c r="G502" s="372"/>
      <c r="H502" s="372"/>
    </row>
    <row r="503" spans="1:8" s="17" customFormat="1" ht="10.5" customHeight="1">
      <c r="A503" s="369"/>
      <c r="B503" s="325"/>
      <c r="C503" s="393"/>
      <c r="D503" s="372"/>
      <c r="E503" s="372"/>
      <c r="F503" s="372"/>
      <c r="G503" s="372"/>
      <c r="H503" s="372"/>
    </row>
    <row r="504" spans="1:8" s="17" customFormat="1" ht="13.5">
      <c r="A504" s="531" t="s">
        <v>231</v>
      </c>
      <c r="B504" s="532"/>
      <c r="C504" s="532"/>
      <c r="D504" s="532"/>
      <c r="E504" s="532"/>
      <c r="F504" s="532"/>
      <c r="G504" s="532"/>
      <c r="H504" s="532"/>
    </row>
    <row r="505" spans="1:8" s="100" customFormat="1" ht="12.75" thickBot="1">
      <c r="A505" s="212" t="s">
        <v>156</v>
      </c>
      <c r="B505" s="326"/>
      <c r="C505" s="394"/>
      <c r="D505" s="268"/>
      <c r="E505" s="268"/>
      <c r="F505" s="268"/>
      <c r="G505" s="268"/>
      <c r="H505" s="268"/>
    </row>
    <row r="506" spans="1:8" ht="11.25" customHeight="1">
      <c r="A506" s="498" t="s">
        <v>16</v>
      </c>
      <c r="B506" s="508" t="s">
        <v>17</v>
      </c>
      <c r="C506" s="500" t="s">
        <v>247</v>
      </c>
      <c r="D506" s="365"/>
      <c r="E506" s="365"/>
      <c r="F506" s="365"/>
      <c r="G506" s="365"/>
      <c r="H506" s="365"/>
    </row>
    <row r="507" spans="1:8" ht="33" customHeight="1" thickBot="1">
      <c r="A507" s="499"/>
      <c r="B507" s="514"/>
      <c r="C507" s="501"/>
      <c r="D507" s="367" t="s">
        <v>248</v>
      </c>
      <c r="E507" s="367" t="s">
        <v>249</v>
      </c>
      <c r="F507" s="367" t="s">
        <v>250</v>
      </c>
      <c r="G507" s="367" t="s">
        <v>251</v>
      </c>
      <c r="H507" s="367" t="s">
        <v>262</v>
      </c>
    </row>
    <row r="508" spans="1:8" ht="30.75" customHeight="1">
      <c r="A508" s="183">
        <v>3</v>
      </c>
      <c r="B508" s="183" t="s">
        <v>331</v>
      </c>
      <c r="C508" s="167">
        <f aca="true" t="shared" si="171" ref="C508:H508">C509+C515+C520</f>
        <v>2970.08</v>
      </c>
      <c r="D508" s="167">
        <f t="shared" si="171"/>
        <v>7175.23</v>
      </c>
      <c r="E508" s="167">
        <f t="shared" si="171"/>
        <v>7175.23</v>
      </c>
      <c r="F508" s="167">
        <f t="shared" si="171"/>
        <v>0</v>
      </c>
      <c r="G508" s="167">
        <f t="shared" si="171"/>
        <v>0</v>
      </c>
      <c r="H508" s="167">
        <f t="shared" si="171"/>
        <v>0</v>
      </c>
    </row>
    <row r="509" spans="1:8" ht="30.75" customHeight="1">
      <c r="A509" s="188">
        <v>31</v>
      </c>
      <c r="B509" s="302" t="s">
        <v>31</v>
      </c>
      <c r="C509" s="168">
        <f aca="true" t="shared" si="172" ref="C509:H509">C510+C512</f>
        <v>1472.4699999999998</v>
      </c>
      <c r="D509" s="168">
        <f t="shared" si="172"/>
        <v>3725.23</v>
      </c>
      <c r="E509" s="168">
        <f t="shared" si="172"/>
        <v>3725.23</v>
      </c>
      <c r="F509" s="168">
        <f t="shared" si="172"/>
        <v>0</v>
      </c>
      <c r="G509" s="168">
        <f t="shared" si="172"/>
        <v>0</v>
      </c>
      <c r="H509" s="168">
        <f t="shared" si="172"/>
        <v>0</v>
      </c>
    </row>
    <row r="510" spans="1:8" ht="22.5" customHeight="1">
      <c r="A510" s="188">
        <v>311</v>
      </c>
      <c r="B510" s="302" t="s">
        <v>134</v>
      </c>
      <c r="C510" s="168">
        <f aca="true" t="shared" si="173" ref="C510:H510">C511</f>
        <v>1256.37</v>
      </c>
      <c r="D510" s="168">
        <f t="shared" si="173"/>
        <v>3178.52</v>
      </c>
      <c r="E510" s="168">
        <f t="shared" si="173"/>
        <v>3178.52</v>
      </c>
      <c r="F510" s="168">
        <f t="shared" si="173"/>
        <v>0</v>
      </c>
      <c r="G510" s="168">
        <f t="shared" si="173"/>
        <v>0</v>
      </c>
      <c r="H510" s="168">
        <f t="shared" si="173"/>
        <v>0</v>
      </c>
    </row>
    <row r="511" spans="1:8" ht="39" customHeight="1">
      <c r="A511" s="82">
        <v>3111</v>
      </c>
      <c r="B511" s="303" t="s">
        <v>33</v>
      </c>
      <c r="C511" s="184">
        <v>1256.37</v>
      </c>
      <c r="D511" s="186">
        <v>3178.52</v>
      </c>
      <c r="E511" s="186">
        <v>3178.52</v>
      </c>
      <c r="F511" s="186">
        <v>0</v>
      </c>
      <c r="G511" s="185">
        <v>0</v>
      </c>
      <c r="H511" s="185">
        <v>0</v>
      </c>
    </row>
    <row r="512" spans="1:8" ht="22.5" customHeight="1">
      <c r="A512" s="188">
        <v>313</v>
      </c>
      <c r="B512" s="306" t="s">
        <v>38</v>
      </c>
      <c r="C512" s="168">
        <f aca="true" t="shared" si="174" ref="C512:H512">C513+C514</f>
        <v>216.10000000000002</v>
      </c>
      <c r="D512" s="168">
        <f t="shared" si="174"/>
        <v>546.71</v>
      </c>
      <c r="E512" s="168">
        <f t="shared" si="174"/>
        <v>546.71</v>
      </c>
      <c r="F512" s="168">
        <f t="shared" si="174"/>
        <v>0</v>
      </c>
      <c r="G512" s="168">
        <f t="shared" si="174"/>
        <v>0</v>
      </c>
      <c r="H512" s="168">
        <f t="shared" si="174"/>
        <v>0</v>
      </c>
    </row>
    <row r="513" spans="1:8" ht="39" customHeight="1">
      <c r="A513" s="82">
        <v>3132</v>
      </c>
      <c r="B513" s="310" t="s">
        <v>157</v>
      </c>
      <c r="C513" s="184">
        <v>194.74</v>
      </c>
      <c r="D513" s="186">
        <v>546.71</v>
      </c>
      <c r="E513" s="186">
        <v>546.71</v>
      </c>
      <c r="F513" s="186">
        <v>0</v>
      </c>
      <c r="G513" s="185">
        <v>0</v>
      </c>
      <c r="H513" s="185">
        <v>0</v>
      </c>
    </row>
    <row r="514" spans="1:8" ht="30" customHeight="1">
      <c r="A514" s="78">
        <v>3133</v>
      </c>
      <c r="B514" s="310" t="s">
        <v>158</v>
      </c>
      <c r="C514" s="191">
        <v>21.36</v>
      </c>
      <c r="D514" s="191">
        <v>0</v>
      </c>
      <c r="E514" s="191">
        <v>0</v>
      </c>
      <c r="F514" s="191">
        <v>0</v>
      </c>
      <c r="G514" s="185">
        <v>0</v>
      </c>
      <c r="H514" s="185">
        <v>0</v>
      </c>
    </row>
    <row r="515" spans="1:8" ht="30" customHeight="1">
      <c r="A515" s="188">
        <v>32</v>
      </c>
      <c r="B515" s="306" t="s">
        <v>41</v>
      </c>
      <c r="C515" s="168">
        <f aca="true" t="shared" si="175" ref="C515:H515">C516+C518</f>
        <v>957.0600000000001</v>
      </c>
      <c r="D515" s="168">
        <f t="shared" si="175"/>
        <v>1900</v>
      </c>
      <c r="E515" s="168">
        <f t="shared" si="175"/>
        <v>1900</v>
      </c>
      <c r="F515" s="168">
        <f t="shared" si="175"/>
        <v>0</v>
      </c>
      <c r="G515" s="168">
        <f t="shared" si="175"/>
        <v>0</v>
      </c>
      <c r="H515" s="168">
        <f t="shared" si="175"/>
        <v>0</v>
      </c>
    </row>
    <row r="516" spans="1:8" ht="22.5" customHeight="1">
      <c r="A516" s="188">
        <v>323</v>
      </c>
      <c r="B516" s="306" t="s">
        <v>59</v>
      </c>
      <c r="C516" s="168">
        <f aca="true" t="shared" si="176" ref="C516:H516">C517</f>
        <v>592.07</v>
      </c>
      <c r="D516" s="168">
        <f t="shared" si="176"/>
        <v>1520</v>
      </c>
      <c r="E516" s="168">
        <f t="shared" si="176"/>
        <v>1520</v>
      </c>
      <c r="F516" s="168">
        <f t="shared" si="176"/>
        <v>0</v>
      </c>
      <c r="G516" s="168">
        <f t="shared" si="176"/>
        <v>0</v>
      </c>
      <c r="H516" s="168">
        <f t="shared" si="176"/>
        <v>0</v>
      </c>
    </row>
    <row r="517" spans="1:8" ht="21.75" customHeight="1">
      <c r="A517" s="78">
        <v>3237</v>
      </c>
      <c r="B517" s="310" t="s">
        <v>67</v>
      </c>
      <c r="C517" s="191">
        <v>592.07</v>
      </c>
      <c r="D517" s="191">
        <v>1520</v>
      </c>
      <c r="E517" s="191">
        <v>1520</v>
      </c>
      <c r="F517" s="191">
        <v>0</v>
      </c>
      <c r="G517" s="185">
        <v>0</v>
      </c>
      <c r="H517" s="185">
        <v>0</v>
      </c>
    </row>
    <row r="518" spans="1:8" ht="32.25" customHeight="1">
      <c r="A518" s="188">
        <v>329</v>
      </c>
      <c r="B518" s="306" t="s">
        <v>73</v>
      </c>
      <c r="C518" s="168">
        <f aca="true" t="shared" si="177" ref="C518:H518">C519</f>
        <v>364.99</v>
      </c>
      <c r="D518" s="168">
        <f t="shared" si="177"/>
        <v>380</v>
      </c>
      <c r="E518" s="168">
        <f t="shared" si="177"/>
        <v>380</v>
      </c>
      <c r="F518" s="168">
        <f t="shared" si="177"/>
        <v>0</v>
      </c>
      <c r="G518" s="168">
        <f t="shared" si="177"/>
        <v>0</v>
      </c>
      <c r="H518" s="168">
        <f t="shared" si="177"/>
        <v>0</v>
      </c>
    </row>
    <row r="519" spans="1:11" ht="16.5" customHeight="1">
      <c r="A519" s="78">
        <v>3295</v>
      </c>
      <c r="B519" s="310" t="s">
        <v>79</v>
      </c>
      <c r="C519" s="191">
        <v>364.99</v>
      </c>
      <c r="D519" s="191">
        <v>380</v>
      </c>
      <c r="E519" s="191">
        <v>380</v>
      </c>
      <c r="F519" s="191">
        <v>0</v>
      </c>
      <c r="G519" s="185">
        <v>0</v>
      </c>
      <c r="H519" s="185">
        <v>0</v>
      </c>
      <c r="I519" s="45"/>
      <c r="J519" s="45"/>
      <c r="K519" s="45"/>
    </row>
    <row r="520" spans="1:11" ht="16.5" customHeight="1">
      <c r="A520" s="188">
        <v>34</v>
      </c>
      <c r="B520" s="306" t="s">
        <v>81</v>
      </c>
      <c r="C520" s="168">
        <f aca="true" t="shared" si="178" ref="C520:H520">C521</f>
        <v>540.55</v>
      </c>
      <c r="D520" s="168">
        <f t="shared" si="178"/>
        <v>1550</v>
      </c>
      <c r="E520" s="168">
        <f t="shared" si="178"/>
        <v>1550</v>
      </c>
      <c r="F520" s="168">
        <f t="shared" si="178"/>
        <v>0</v>
      </c>
      <c r="G520" s="168">
        <f t="shared" si="178"/>
        <v>0</v>
      </c>
      <c r="H520" s="168">
        <f t="shared" si="178"/>
        <v>0</v>
      </c>
      <c r="I520" s="45"/>
      <c r="J520" s="45"/>
      <c r="K520" s="45"/>
    </row>
    <row r="521" spans="1:11" s="122" customFormat="1" ht="27.75" customHeight="1">
      <c r="A521" s="46">
        <v>343</v>
      </c>
      <c r="B521" s="306" t="s">
        <v>82</v>
      </c>
      <c r="C521" s="168">
        <f aca="true" t="shared" si="179" ref="C521:H521">C522</f>
        <v>540.55</v>
      </c>
      <c r="D521" s="168">
        <f t="shared" si="179"/>
        <v>1550</v>
      </c>
      <c r="E521" s="168">
        <f t="shared" si="179"/>
        <v>1550</v>
      </c>
      <c r="F521" s="168">
        <f t="shared" si="179"/>
        <v>0</v>
      </c>
      <c r="G521" s="168">
        <f t="shared" si="179"/>
        <v>0</v>
      </c>
      <c r="H521" s="168">
        <f t="shared" si="179"/>
        <v>0</v>
      </c>
      <c r="I521" s="121"/>
      <c r="J521" s="121"/>
      <c r="K521" s="121"/>
    </row>
    <row r="522" spans="1:11" ht="23.25" customHeight="1">
      <c r="A522" s="82">
        <v>3433</v>
      </c>
      <c r="B522" s="327" t="s">
        <v>85</v>
      </c>
      <c r="C522" s="186">
        <v>540.55</v>
      </c>
      <c r="D522" s="186">
        <v>1550</v>
      </c>
      <c r="E522" s="186">
        <v>1550</v>
      </c>
      <c r="F522" s="186">
        <v>0</v>
      </c>
      <c r="G522" s="185">
        <v>0</v>
      </c>
      <c r="H522" s="185">
        <v>0</v>
      </c>
      <c r="I522" s="45"/>
      <c r="J522" s="45"/>
      <c r="K522" s="45"/>
    </row>
    <row r="523" spans="1:11" ht="24" customHeight="1">
      <c r="A523" s="502" t="s">
        <v>317</v>
      </c>
      <c r="B523" s="502"/>
      <c r="C523" s="187">
        <f aca="true" t="shared" si="180" ref="C523:H523">C508</f>
        <v>2970.08</v>
      </c>
      <c r="D523" s="187">
        <f t="shared" si="180"/>
        <v>7175.23</v>
      </c>
      <c r="E523" s="187">
        <f t="shared" si="180"/>
        <v>7175.23</v>
      </c>
      <c r="F523" s="187">
        <f t="shared" si="180"/>
        <v>0</v>
      </c>
      <c r="G523" s="187">
        <f t="shared" si="180"/>
        <v>0</v>
      </c>
      <c r="H523" s="187">
        <f t="shared" si="180"/>
        <v>0</v>
      </c>
      <c r="I523" s="45"/>
      <c r="J523" s="45"/>
      <c r="K523" s="45"/>
    </row>
    <row r="524" spans="1:11" ht="33.75" customHeight="1">
      <c r="A524" s="517" t="s">
        <v>232</v>
      </c>
      <c r="B524" s="525"/>
      <c r="C524" s="382">
        <f aca="true" t="shared" si="181" ref="C524:H524">C523</f>
        <v>2970.08</v>
      </c>
      <c r="D524" s="382">
        <f t="shared" si="181"/>
        <v>7175.23</v>
      </c>
      <c r="E524" s="382">
        <f t="shared" si="181"/>
        <v>7175.23</v>
      </c>
      <c r="F524" s="382">
        <f t="shared" si="181"/>
        <v>0</v>
      </c>
      <c r="G524" s="382">
        <f t="shared" si="181"/>
        <v>0</v>
      </c>
      <c r="H524" s="382">
        <f t="shared" si="181"/>
        <v>0</v>
      </c>
      <c r="I524" s="45"/>
      <c r="J524" s="45"/>
      <c r="K524" s="45"/>
    </row>
    <row r="525" spans="1:11" ht="11.25">
      <c r="A525" s="220"/>
      <c r="B525" s="328"/>
      <c r="C525" s="387"/>
      <c r="D525" s="69"/>
      <c r="E525" s="69"/>
      <c r="F525" s="69"/>
      <c r="G525" s="69"/>
      <c r="H525" s="69"/>
      <c r="I525" s="45"/>
      <c r="J525" s="45"/>
      <c r="K525" s="45"/>
    </row>
    <row r="526" spans="1:8" ht="15" customHeight="1">
      <c r="A526" s="220"/>
      <c r="B526" s="328"/>
      <c r="C526" s="387"/>
      <c r="D526" s="69"/>
      <c r="E526" s="69"/>
      <c r="F526" s="69"/>
      <c r="G526" s="69"/>
      <c r="H526" s="69"/>
    </row>
    <row r="527" spans="1:8" s="17" customFormat="1" ht="13.5">
      <c r="A527" s="513" t="s">
        <v>233</v>
      </c>
      <c r="B527" s="513"/>
      <c r="C527" s="513"/>
      <c r="D527" s="372"/>
      <c r="E527" s="372"/>
      <c r="F527" s="372"/>
      <c r="G527" s="372"/>
      <c r="H527" s="372"/>
    </row>
    <row r="528" spans="1:8" s="100" customFormat="1" ht="12.75" thickBot="1">
      <c r="A528" s="212" t="s">
        <v>159</v>
      </c>
      <c r="B528" s="320"/>
      <c r="C528" s="99"/>
      <c r="D528" s="268"/>
      <c r="E528" s="268"/>
      <c r="F528" s="268"/>
      <c r="G528" s="268"/>
      <c r="H528" s="268"/>
    </row>
    <row r="529" spans="1:8" ht="11.25" customHeight="1">
      <c r="A529" s="498" t="s">
        <v>16</v>
      </c>
      <c r="B529" s="508" t="s">
        <v>17</v>
      </c>
      <c r="C529" s="500" t="s">
        <v>247</v>
      </c>
      <c r="D529" s="365"/>
      <c r="E529" s="365"/>
      <c r="F529" s="365"/>
      <c r="G529" s="365"/>
      <c r="H529" s="365"/>
    </row>
    <row r="530" spans="1:8" ht="33" customHeight="1" thickBot="1">
      <c r="A530" s="499"/>
      <c r="B530" s="514"/>
      <c r="C530" s="501"/>
      <c r="D530" s="367" t="s">
        <v>248</v>
      </c>
      <c r="E530" s="367" t="s">
        <v>249</v>
      </c>
      <c r="F530" s="367" t="s">
        <v>250</v>
      </c>
      <c r="G530" s="367" t="s">
        <v>251</v>
      </c>
      <c r="H530" s="367" t="s">
        <v>262</v>
      </c>
    </row>
    <row r="531" spans="1:8" ht="24.75" customHeight="1">
      <c r="A531" s="183">
        <v>3</v>
      </c>
      <c r="B531" s="301" t="s">
        <v>331</v>
      </c>
      <c r="C531" s="167">
        <f aca="true" t="shared" si="182" ref="C531:H533">C532</f>
        <v>40073.99</v>
      </c>
      <c r="D531" s="167">
        <f t="shared" si="182"/>
        <v>59061.65</v>
      </c>
      <c r="E531" s="167">
        <f t="shared" si="182"/>
        <v>59726.25</v>
      </c>
      <c r="F531" s="167">
        <f t="shared" si="182"/>
        <v>59726.25</v>
      </c>
      <c r="G531" s="167">
        <f t="shared" si="182"/>
        <v>59726.25</v>
      </c>
      <c r="H531" s="167">
        <f t="shared" si="182"/>
        <v>59726.25</v>
      </c>
    </row>
    <row r="532" spans="1:8" ht="21" customHeight="1">
      <c r="A532" s="188">
        <v>32</v>
      </c>
      <c r="B532" s="306" t="s">
        <v>41</v>
      </c>
      <c r="C532" s="168">
        <f>C533</f>
        <v>40073.99</v>
      </c>
      <c r="D532" s="168">
        <f t="shared" si="182"/>
        <v>59061.65</v>
      </c>
      <c r="E532" s="168">
        <f t="shared" si="182"/>
        <v>59726.25</v>
      </c>
      <c r="F532" s="168">
        <f t="shared" si="182"/>
        <v>59726.25</v>
      </c>
      <c r="G532" s="168">
        <f t="shared" si="182"/>
        <v>59726.25</v>
      </c>
      <c r="H532" s="168">
        <f>H533</f>
        <v>59726.25</v>
      </c>
    </row>
    <row r="533" spans="1:8" ht="20.25" customHeight="1">
      <c r="A533" s="188">
        <v>323</v>
      </c>
      <c r="B533" s="306" t="s">
        <v>59</v>
      </c>
      <c r="C533" s="168">
        <f>C534</f>
        <v>40073.99</v>
      </c>
      <c r="D533" s="168">
        <f t="shared" si="182"/>
        <v>59061.65</v>
      </c>
      <c r="E533" s="168">
        <f t="shared" si="182"/>
        <v>59726.25</v>
      </c>
      <c r="F533" s="168">
        <f t="shared" si="182"/>
        <v>59726.25</v>
      </c>
      <c r="G533" s="168">
        <f t="shared" si="182"/>
        <v>59726.25</v>
      </c>
      <c r="H533" s="168">
        <f>H534</f>
        <v>59726.25</v>
      </c>
    </row>
    <row r="534" spans="1:8" ht="45" customHeight="1">
      <c r="A534" s="82">
        <v>3231</v>
      </c>
      <c r="B534" s="303" t="s">
        <v>160</v>
      </c>
      <c r="C534" s="184">
        <v>40073.99</v>
      </c>
      <c r="D534" s="186">
        <v>59061.65</v>
      </c>
      <c r="E534" s="186">
        <v>59726.25</v>
      </c>
      <c r="F534" s="186">
        <v>59726.25</v>
      </c>
      <c r="G534" s="185">
        <v>59726.25</v>
      </c>
      <c r="H534" s="185">
        <v>59726.25</v>
      </c>
    </row>
    <row r="535" spans="1:8" ht="30" customHeight="1">
      <c r="A535" s="502" t="s">
        <v>324</v>
      </c>
      <c r="B535" s="502"/>
      <c r="C535" s="187">
        <f aca="true" t="shared" si="183" ref="C535:H535">C531</f>
        <v>40073.99</v>
      </c>
      <c r="D535" s="187">
        <f t="shared" si="183"/>
        <v>59061.65</v>
      </c>
      <c r="E535" s="187">
        <f t="shared" si="183"/>
        <v>59726.25</v>
      </c>
      <c r="F535" s="187">
        <f t="shared" si="183"/>
        <v>59726.25</v>
      </c>
      <c r="G535" s="187">
        <f t="shared" si="183"/>
        <v>59726.25</v>
      </c>
      <c r="H535" s="187">
        <f t="shared" si="183"/>
        <v>59726.25</v>
      </c>
    </row>
    <row r="536" spans="1:8" ht="7.5" customHeight="1">
      <c r="A536" s="216"/>
      <c r="B536" s="319"/>
      <c r="C536" s="267"/>
      <c r="D536" s="267"/>
      <c r="E536" s="267"/>
      <c r="F536" s="267"/>
      <c r="G536" s="267"/>
      <c r="H536" s="267"/>
    </row>
    <row r="537" spans="1:8" ht="5.25" customHeight="1">
      <c r="A537" s="219"/>
      <c r="B537" s="324"/>
      <c r="C537" s="253"/>
      <c r="D537" s="253"/>
      <c r="E537" s="253"/>
      <c r="F537" s="253"/>
      <c r="G537" s="253"/>
      <c r="H537" s="253"/>
    </row>
    <row r="538" spans="1:8" ht="24.75" customHeight="1" thickBot="1">
      <c r="A538" s="212" t="s">
        <v>161</v>
      </c>
      <c r="B538" s="320"/>
      <c r="C538" s="76"/>
      <c r="D538" s="269"/>
      <c r="E538" s="269"/>
      <c r="F538" s="269"/>
      <c r="G538" s="269"/>
      <c r="H538" s="269"/>
    </row>
    <row r="539" spans="1:8" ht="11.25" customHeight="1">
      <c r="A539" s="498" t="s">
        <v>16</v>
      </c>
      <c r="B539" s="508" t="s">
        <v>17</v>
      </c>
      <c r="C539" s="500" t="s">
        <v>247</v>
      </c>
      <c r="D539" s="365"/>
      <c r="E539" s="365"/>
      <c r="F539" s="365"/>
      <c r="G539" s="365"/>
      <c r="H539" s="365"/>
    </row>
    <row r="540" spans="1:8" ht="32.25" customHeight="1" thickBot="1">
      <c r="A540" s="499"/>
      <c r="B540" s="514"/>
      <c r="C540" s="501"/>
      <c r="D540" s="367" t="s">
        <v>248</v>
      </c>
      <c r="E540" s="367" t="s">
        <v>249</v>
      </c>
      <c r="F540" s="367" t="s">
        <v>250</v>
      </c>
      <c r="G540" s="367" t="s">
        <v>251</v>
      </c>
      <c r="H540" s="367" t="s">
        <v>262</v>
      </c>
    </row>
    <row r="541" spans="1:8" ht="30.75" customHeight="1">
      <c r="A541" s="183">
        <v>3</v>
      </c>
      <c r="B541" s="183" t="s">
        <v>331</v>
      </c>
      <c r="C541" s="167">
        <f aca="true" t="shared" si="184" ref="C541:H541">C542+C545</f>
        <v>398.17</v>
      </c>
      <c r="D541" s="167">
        <f t="shared" si="184"/>
        <v>0</v>
      </c>
      <c r="E541" s="167">
        <f t="shared" si="184"/>
        <v>117.28</v>
      </c>
      <c r="F541" s="167">
        <f t="shared" si="184"/>
        <v>0</v>
      </c>
      <c r="G541" s="167">
        <f t="shared" si="184"/>
        <v>0</v>
      </c>
      <c r="H541" s="167">
        <f t="shared" si="184"/>
        <v>0</v>
      </c>
    </row>
    <row r="542" spans="1:8" ht="20.25" customHeight="1">
      <c r="A542" s="188">
        <v>32</v>
      </c>
      <c r="B542" s="306" t="s">
        <v>41</v>
      </c>
      <c r="C542" s="168">
        <f>C543</f>
        <v>0</v>
      </c>
      <c r="D542" s="168">
        <f aca="true" t="shared" si="185" ref="D542:G543">D543</f>
        <v>0</v>
      </c>
      <c r="E542" s="168">
        <f t="shared" si="185"/>
        <v>117.28</v>
      </c>
      <c r="F542" s="168">
        <f t="shared" si="185"/>
        <v>0</v>
      </c>
      <c r="G542" s="168">
        <f t="shared" si="185"/>
        <v>0</v>
      </c>
      <c r="H542" s="168">
        <f>H543</f>
        <v>0</v>
      </c>
    </row>
    <row r="543" spans="1:8" ht="26.25" customHeight="1">
      <c r="A543" s="188">
        <v>323</v>
      </c>
      <c r="B543" s="306" t="s">
        <v>59</v>
      </c>
      <c r="C543" s="168">
        <f>C544</f>
        <v>0</v>
      </c>
      <c r="D543" s="168">
        <f t="shared" si="185"/>
        <v>0</v>
      </c>
      <c r="E543" s="168">
        <f t="shared" si="185"/>
        <v>117.28</v>
      </c>
      <c r="F543" s="168">
        <f t="shared" si="185"/>
        <v>0</v>
      </c>
      <c r="G543" s="168">
        <f t="shared" si="185"/>
        <v>0</v>
      </c>
      <c r="H543" s="168">
        <f>H544</f>
        <v>0</v>
      </c>
    </row>
    <row r="544" spans="1:8" ht="45" customHeight="1">
      <c r="A544" s="82">
        <v>3231</v>
      </c>
      <c r="B544" s="303" t="s">
        <v>160</v>
      </c>
      <c r="C544" s="184">
        <v>0</v>
      </c>
      <c r="D544" s="186">
        <v>0</v>
      </c>
      <c r="E544" s="186">
        <v>117.28</v>
      </c>
      <c r="F544" s="186">
        <v>0</v>
      </c>
      <c r="G544" s="92">
        <v>0</v>
      </c>
      <c r="H544" s="92">
        <v>0</v>
      </c>
    </row>
    <row r="545" spans="1:8" ht="45" customHeight="1">
      <c r="A545" s="188">
        <v>36</v>
      </c>
      <c r="B545" s="306" t="s">
        <v>356</v>
      </c>
      <c r="C545" s="168">
        <f aca="true" t="shared" si="186" ref="C545:H545">C546</f>
        <v>398.17</v>
      </c>
      <c r="D545" s="168">
        <f t="shared" si="186"/>
        <v>0</v>
      </c>
      <c r="E545" s="168">
        <f t="shared" si="186"/>
        <v>0</v>
      </c>
      <c r="F545" s="168">
        <f t="shared" si="186"/>
        <v>0</v>
      </c>
      <c r="G545" s="168">
        <f t="shared" si="186"/>
        <v>0</v>
      </c>
      <c r="H545" s="168">
        <f t="shared" si="186"/>
        <v>0</v>
      </c>
    </row>
    <row r="546" spans="1:8" ht="56.25" customHeight="1">
      <c r="A546" s="188">
        <v>369</v>
      </c>
      <c r="B546" s="306" t="s">
        <v>208</v>
      </c>
      <c r="C546" s="168">
        <f aca="true" t="shared" si="187" ref="C546:H546">C547</f>
        <v>398.17</v>
      </c>
      <c r="D546" s="168">
        <f t="shared" si="187"/>
        <v>0</v>
      </c>
      <c r="E546" s="168">
        <f t="shared" si="187"/>
        <v>0</v>
      </c>
      <c r="F546" s="168">
        <f t="shared" si="187"/>
        <v>0</v>
      </c>
      <c r="G546" s="168">
        <f t="shared" si="187"/>
        <v>0</v>
      </c>
      <c r="H546" s="168">
        <f t="shared" si="187"/>
        <v>0</v>
      </c>
    </row>
    <row r="547" spans="1:8" ht="66" customHeight="1">
      <c r="A547" s="82">
        <v>3691</v>
      </c>
      <c r="B547" s="303" t="s">
        <v>162</v>
      </c>
      <c r="C547" s="184">
        <v>398.17</v>
      </c>
      <c r="D547" s="186">
        <v>0</v>
      </c>
      <c r="E547" s="186">
        <v>0</v>
      </c>
      <c r="F547" s="186">
        <v>0</v>
      </c>
      <c r="G547" s="185">
        <v>0</v>
      </c>
      <c r="H547" s="185">
        <v>0</v>
      </c>
    </row>
    <row r="548" spans="1:8" ht="28.5" customHeight="1">
      <c r="A548" s="502" t="s">
        <v>317</v>
      </c>
      <c r="B548" s="502"/>
      <c r="C548" s="187">
        <f aca="true" t="shared" si="188" ref="C548:H548">C541</f>
        <v>398.17</v>
      </c>
      <c r="D548" s="187">
        <f t="shared" si="188"/>
        <v>0</v>
      </c>
      <c r="E548" s="187">
        <f t="shared" si="188"/>
        <v>117.28</v>
      </c>
      <c r="F548" s="187">
        <f t="shared" si="188"/>
        <v>0</v>
      </c>
      <c r="G548" s="187">
        <f t="shared" si="188"/>
        <v>0</v>
      </c>
      <c r="H548" s="187">
        <f t="shared" si="188"/>
        <v>0</v>
      </c>
    </row>
    <row r="549" spans="1:8" ht="9" customHeight="1">
      <c r="A549" s="219"/>
      <c r="B549" s="324"/>
      <c r="C549" s="253"/>
      <c r="D549" s="253"/>
      <c r="E549" s="253"/>
      <c r="F549" s="253"/>
      <c r="G549" s="253"/>
      <c r="H549" s="253"/>
    </row>
    <row r="550" spans="1:8" ht="24.75" customHeight="1">
      <c r="A550" s="219"/>
      <c r="B550" s="324"/>
      <c r="C550" s="253"/>
      <c r="D550" s="253"/>
      <c r="E550" s="253"/>
      <c r="F550" s="253"/>
      <c r="G550" s="253"/>
      <c r="H550" s="253"/>
    </row>
    <row r="551" spans="1:8" s="100" customFormat="1" ht="10.5" customHeight="1" thickBot="1">
      <c r="A551" s="212" t="s">
        <v>163</v>
      </c>
      <c r="B551" s="320"/>
      <c r="C551" s="99"/>
      <c r="D551" s="270"/>
      <c r="E551" s="270"/>
      <c r="F551" s="270"/>
      <c r="G551" s="270"/>
      <c r="H551" s="270"/>
    </row>
    <row r="552" spans="1:8" ht="11.25" customHeight="1">
      <c r="A552" s="498" t="s">
        <v>16</v>
      </c>
      <c r="B552" s="508" t="s">
        <v>17</v>
      </c>
      <c r="C552" s="500" t="s">
        <v>247</v>
      </c>
      <c r="D552" s="365"/>
      <c r="E552" s="365"/>
      <c r="F552" s="365"/>
      <c r="G552" s="365"/>
      <c r="H552" s="365"/>
    </row>
    <row r="553" spans="1:8" ht="21.75" thickBot="1">
      <c r="A553" s="499"/>
      <c r="B553" s="514"/>
      <c r="C553" s="501"/>
      <c r="D553" s="367" t="s">
        <v>248</v>
      </c>
      <c r="E553" s="367" t="s">
        <v>249</v>
      </c>
      <c r="F553" s="367" t="s">
        <v>250</v>
      </c>
      <c r="G553" s="367" t="s">
        <v>251</v>
      </c>
      <c r="H553" s="367" t="s">
        <v>262</v>
      </c>
    </row>
    <row r="554" spans="1:8" ht="26.25" customHeight="1">
      <c r="A554" s="183">
        <v>3</v>
      </c>
      <c r="B554" s="183" t="s">
        <v>331</v>
      </c>
      <c r="C554" s="167">
        <f aca="true" t="shared" si="189" ref="C554:H554">C555</f>
        <v>0</v>
      </c>
      <c r="D554" s="167">
        <f t="shared" si="189"/>
        <v>0</v>
      </c>
      <c r="E554" s="167">
        <f t="shared" si="189"/>
        <v>250</v>
      </c>
      <c r="F554" s="167">
        <f t="shared" si="189"/>
        <v>0</v>
      </c>
      <c r="G554" s="167">
        <f t="shared" si="189"/>
        <v>0</v>
      </c>
      <c r="H554" s="167">
        <f t="shared" si="189"/>
        <v>0</v>
      </c>
    </row>
    <row r="555" spans="1:8" ht="26.25" customHeight="1">
      <c r="A555" s="188">
        <v>32</v>
      </c>
      <c r="B555" s="306" t="s">
        <v>41</v>
      </c>
      <c r="C555" s="168">
        <f>C556</f>
        <v>0</v>
      </c>
      <c r="D555" s="168">
        <f aca="true" t="shared" si="190" ref="D555:G556">D556</f>
        <v>0</v>
      </c>
      <c r="E555" s="168">
        <f t="shared" si="190"/>
        <v>250</v>
      </c>
      <c r="F555" s="168">
        <f t="shared" si="190"/>
        <v>0</v>
      </c>
      <c r="G555" s="168">
        <f t="shared" si="190"/>
        <v>0</v>
      </c>
      <c r="H555" s="168">
        <f>H556</f>
        <v>0</v>
      </c>
    </row>
    <row r="556" spans="1:8" ht="23.25" customHeight="1">
      <c r="A556" s="188">
        <v>323</v>
      </c>
      <c r="B556" s="306" t="s">
        <v>59</v>
      </c>
      <c r="C556" s="168">
        <f>C557</f>
        <v>0</v>
      </c>
      <c r="D556" s="168">
        <f t="shared" si="190"/>
        <v>0</v>
      </c>
      <c r="E556" s="168">
        <f t="shared" si="190"/>
        <v>250</v>
      </c>
      <c r="F556" s="168">
        <f t="shared" si="190"/>
        <v>0</v>
      </c>
      <c r="G556" s="168">
        <f t="shared" si="190"/>
        <v>0</v>
      </c>
      <c r="H556" s="168">
        <f>H557</f>
        <v>0</v>
      </c>
    </row>
    <row r="557" spans="1:8" ht="39.75" customHeight="1">
      <c r="A557" s="206">
        <v>3231</v>
      </c>
      <c r="B557" s="313" t="s">
        <v>160</v>
      </c>
      <c r="C557" s="184">
        <v>0</v>
      </c>
      <c r="D557" s="186">
        <v>0</v>
      </c>
      <c r="E557" s="186">
        <v>250</v>
      </c>
      <c r="F557" s="186">
        <v>0</v>
      </c>
      <c r="G557" s="92">
        <v>0</v>
      </c>
      <c r="H557" s="92">
        <v>0</v>
      </c>
    </row>
    <row r="558" spans="1:8" ht="19.5" customHeight="1">
      <c r="A558" s="534" t="s">
        <v>323</v>
      </c>
      <c r="B558" s="534"/>
      <c r="C558" s="187">
        <f aca="true" t="shared" si="191" ref="C558:H558">C554</f>
        <v>0</v>
      </c>
      <c r="D558" s="187">
        <f t="shared" si="191"/>
        <v>0</v>
      </c>
      <c r="E558" s="187">
        <f t="shared" si="191"/>
        <v>250</v>
      </c>
      <c r="F558" s="187">
        <f t="shared" si="191"/>
        <v>0</v>
      </c>
      <c r="G558" s="187">
        <f t="shared" si="191"/>
        <v>0</v>
      </c>
      <c r="H558" s="187">
        <f t="shared" si="191"/>
        <v>0</v>
      </c>
    </row>
    <row r="559" spans="1:8" ht="39.75" customHeight="1">
      <c r="A559" s="521" t="s">
        <v>234</v>
      </c>
      <c r="B559" s="522"/>
      <c r="C559" s="422">
        <f aca="true" t="shared" si="192" ref="C559:H559">C548+C535+C558</f>
        <v>40472.159999999996</v>
      </c>
      <c r="D559" s="422">
        <f t="shared" si="192"/>
        <v>59061.65</v>
      </c>
      <c r="E559" s="422">
        <f t="shared" si="192"/>
        <v>60093.53</v>
      </c>
      <c r="F559" s="422">
        <f t="shared" si="192"/>
        <v>59726.25</v>
      </c>
      <c r="G559" s="422">
        <f t="shared" si="192"/>
        <v>59726.25</v>
      </c>
      <c r="H559" s="422">
        <f t="shared" si="192"/>
        <v>59726.25</v>
      </c>
    </row>
    <row r="560" spans="1:8" ht="39.75" customHeight="1">
      <c r="A560" s="526" t="s">
        <v>235</v>
      </c>
      <c r="B560" s="527"/>
      <c r="C560" s="423">
        <f aca="true" t="shared" si="193" ref="C560:H560">C559+C524+C501+C409</f>
        <v>851689.943</v>
      </c>
      <c r="D560" s="423">
        <f t="shared" si="193"/>
        <v>885417.36</v>
      </c>
      <c r="E560" s="423">
        <f t="shared" si="193"/>
        <v>979207.4799999997</v>
      </c>
      <c r="F560" s="423">
        <f t="shared" si="193"/>
        <v>1298060.62</v>
      </c>
      <c r="G560" s="423">
        <f t="shared" si="193"/>
        <v>1303937.3500000003</v>
      </c>
      <c r="H560" s="423">
        <f t="shared" si="193"/>
        <v>1305933.56</v>
      </c>
    </row>
    <row r="561" spans="1:8" ht="21.75" customHeight="1">
      <c r="A561" s="221"/>
      <c r="B561" s="329"/>
      <c r="C561" s="424"/>
      <c r="D561" s="424"/>
      <c r="E561" s="424"/>
      <c r="F561" s="424"/>
      <c r="G561" s="253"/>
      <c r="H561" s="253"/>
    </row>
    <row r="562" spans="1:8" ht="12.75" customHeight="1">
      <c r="A562" s="220"/>
      <c r="B562" s="328"/>
      <c r="C562" s="387"/>
      <c r="D562" s="69"/>
      <c r="E562" s="69"/>
      <c r="F562" s="69"/>
      <c r="G562" s="69"/>
      <c r="H562" s="69"/>
    </row>
    <row r="563" spans="1:8" ht="10.5" customHeight="1">
      <c r="A563" s="220"/>
      <c r="B563" s="328"/>
      <c r="C563" s="387"/>
      <c r="D563" s="69"/>
      <c r="E563" s="69"/>
      <c r="F563" s="69"/>
      <c r="G563" s="69"/>
      <c r="H563" s="69"/>
    </row>
    <row r="564" spans="1:8" ht="47.25" customHeight="1">
      <c r="A564" s="425" t="s">
        <v>118</v>
      </c>
      <c r="B564" s="583" t="s">
        <v>239</v>
      </c>
      <c r="C564" s="583"/>
      <c r="D564" s="583"/>
      <c r="E564" s="583"/>
      <c r="F564" s="583"/>
      <c r="G564" s="583"/>
      <c r="H564" s="69"/>
    </row>
    <row r="565" spans="1:8" ht="13.5">
      <c r="A565" s="513" t="s">
        <v>164</v>
      </c>
      <c r="B565" s="513"/>
      <c r="C565" s="513"/>
      <c r="D565" s="426"/>
      <c r="E565" s="69"/>
      <c r="F565" s="69"/>
      <c r="G565" s="69"/>
      <c r="H565" s="69"/>
    </row>
    <row r="566" spans="1:8" ht="12.75" thickBot="1">
      <c r="A566" s="212" t="s">
        <v>165</v>
      </c>
      <c r="B566" s="320"/>
      <c r="C566" s="99"/>
      <c r="D566" s="269"/>
      <c r="E566" s="269"/>
      <c r="F566" s="269"/>
      <c r="G566" s="269"/>
      <c r="H566" s="269"/>
    </row>
    <row r="567" spans="1:8" ht="11.25" customHeight="1">
      <c r="A567" s="498" t="s">
        <v>16</v>
      </c>
      <c r="B567" s="508" t="s">
        <v>17</v>
      </c>
      <c r="C567" s="500" t="s">
        <v>247</v>
      </c>
      <c r="D567" s="365"/>
      <c r="E567" s="365"/>
      <c r="F567" s="365"/>
      <c r="G567" s="365"/>
      <c r="H567" s="365"/>
    </row>
    <row r="568" spans="1:8" ht="27" customHeight="1" thickBot="1">
      <c r="A568" s="499"/>
      <c r="B568" s="514"/>
      <c r="C568" s="501"/>
      <c r="D568" s="367" t="s">
        <v>248</v>
      </c>
      <c r="E568" s="367" t="s">
        <v>249</v>
      </c>
      <c r="F568" s="367" t="s">
        <v>250</v>
      </c>
      <c r="G568" s="367" t="s">
        <v>251</v>
      </c>
      <c r="H568" s="367" t="s">
        <v>262</v>
      </c>
    </row>
    <row r="569" spans="1:8" ht="28.5" customHeight="1">
      <c r="A569" s="183">
        <v>3</v>
      </c>
      <c r="B569" s="183" t="s">
        <v>331</v>
      </c>
      <c r="C569" s="167">
        <f>C570</f>
        <v>89.59</v>
      </c>
      <c r="D569" s="167">
        <f aca="true" t="shared" si="194" ref="D569:H571">D570</f>
        <v>0</v>
      </c>
      <c r="E569" s="167">
        <f t="shared" si="194"/>
        <v>0</v>
      </c>
      <c r="F569" s="167">
        <f t="shared" si="194"/>
        <v>0</v>
      </c>
      <c r="G569" s="167">
        <f t="shared" si="194"/>
        <v>0</v>
      </c>
      <c r="H569" s="167">
        <f t="shared" si="194"/>
        <v>0</v>
      </c>
    </row>
    <row r="570" spans="1:8" ht="20.25" customHeight="1">
      <c r="A570" s="188">
        <v>32</v>
      </c>
      <c r="B570" s="306" t="s">
        <v>41</v>
      </c>
      <c r="C570" s="168">
        <f>C571</f>
        <v>89.59</v>
      </c>
      <c r="D570" s="168">
        <f t="shared" si="194"/>
        <v>0</v>
      </c>
      <c r="E570" s="168">
        <f t="shared" si="194"/>
        <v>0</v>
      </c>
      <c r="F570" s="168">
        <f t="shared" si="194"/>
        <v>0</v>
      </c>
      <c r="G570" s="168">
        <f t="shared" si="194"/>
        <v>0</v>
      </c>
      <c r="H570" s="168">
        <f t="shared" si="194"/>
        <v>0</v>
      </c>
    </row>
    <row r="571" spans="1:8" ht="33" customHeight="1">
      <c r="A571" s="188">
        <v>322</v>
      </c>
      <c r="B571" s="306" t="s">
        <v>49</v>
      </c>
      <c r="C571" s="168">
        <f>C572</f>
        <v>89.59</v>
      </c>
      <c r="D571" s="168">
        <f t="shared" si="194"/>
        <v>0</v>
      </c>
      <c r="E571" s="168">
        <f t="shared" si="194"/>
        <v>0</v>
      </c>
      <c r="F571" s="168">
        <f t="shared" si="194"/>
        <v>0</v>
      </c>
      <c r="G571" s="168">
        <f t="shared" si="194"/>
        <v>0</v>
      </c>
      <c r="H571" s="168">
        <f t="shared" si="194"/>
        <v>0</v>
      </c>
    </row>
    <row r="572" spans="1:8" ht="20.25" customHeight="1">
      <c r="A572" s="206">
        <v>3222</v>
      </c>
      <c r="B572" s="313" t="s">
        <v>52</v>
      </c>
      <c r="C572" s="184">
        <v>89.59</v>
      </c>
      <c r="D572" s="186">
        <v>0</v>
      </c>
      <c r="E572" s="186">
        <v>0</v>
      </c>
      <c r="F572" s="186">
        <v>0</v>
      </c>
      <c r="G572" s="185">
        <v>0</v>
      </c>
      <c r="H572" s="185">
        <v>0</v>
      </c>
    </row>
    <row r="573" spans="1:8" ht="27" customHeight="1">
      <c r="A573" s="502" t="s">
        <v>326</v>
      </c>
      <c r="B573" s="502"/>
      <c r="C573" s="187">
        <f aca="true" t="shared" si="195" ref="C573:H573">C569</f>
        <v>89.59</v>
      </c>
      <c r="D573" s="187">
        <f t="shared" si="195"/>
        <v>0</v>
      </c>
      <c r="E573" s="187">
        <f t="shared" si="195"/>
        <v>0</v>
      </c>
      <c r="F573" s="187">
        <f t="shared" si="195"/>
        <v>0</v>
      </c>
      <c r="G573" s="187">
        <f t="shared" si="195"/>
        <v>0</v>
      </c>
      <c r="H573" s="187">
        <f t="shared" si="195"/>
        <v>0</v>
      </c>
    </row>
    <row r="574" spans="1:8" ht="33.75" customHeight="1">
      <c r="A574" s="566" t="s">
        <v>204</v>
      </c>
      <c r="B574" s="495"/>
      <c r="C574" s="342">
        <f aca="true" t="shared" si="196" ref="C574:H574">C573</f>
        <v>89.59</v>
      </c>
      <c r="D574" s="342">
        <f t="shared" si="196"/>
        <v>0</v>
      </c>
      <c r="E574" s="342">
        <f t="shared" si="196"/>
        <v>0</v>
      </c>
      <c r="F574" s="342">
        <f t="shared" si="196"/>
        <v>0</v>
      </c>
      <c r="G574" s="342">
        <f t="shared" si="196"/>
        <v>0</v>
      </c>
      <c r="H574" s="342">
        <f t="shared" si="196"/>
        <v>0</v>
      </c>
    </row>
    <row r="575" spans="1:8" ht="11.25">
      <c r="A575" s="219"/>
      <c r="B575" s="330"/>
      <c r="C575" s="253"/>
      <c r="D575" s="253"/>
      <c r="E575" s="253"/>
      <c r="F575" s="253"/>
      <c r="G575" s="253"/>
      <c r="H575" s="253"/>
    </row>
    <row r="576" spans="1:8" ht="9" customHeight="1">
      <c r="A576" s="220"/>
      <c r="B576" s="328"/>
      <c r="C576" s="387"/>
      <c r="D576" s="69"/>
      <c r="E576" s="69"/>
      <c r="F576" s="69"/>
      <c r="G576" s="69"/>
      <c r="H576" s="69"/>
    </row>
    <row r="577" spans="1:8" ht="11.25" customHeight="1">
      <c r="A577" s="513" t="s">
        <v>237</v>
      </c>
      <c r="B577" s="513"/>
      <c r="C577" s="513"/>
      <c r="D577" s="271"/>
      <c r="E577" s="271"/>
      <c r="F577" s="271"/>
      <c r="G577" s="271"/>
      <c r="H577" s="271"/>
    </row>
    <row r="578" spans="1:8" ht="12.75" thickBot="1">
      <c r="A578" s="136" t="s">
        <v>166</v>
      </c>
      <c r="B578" s="331"/>
      <c r="C578" s="97"/>
      <c r="D578" s="272"/>
      <c r="E578" s="272"/>
      <c r="F578" s="272"/>
      <c r="G578" s="272"/>
      <c r="H578" s="272"/>
    </row>
    <row r="579" spans="1:8" ht="11.25" customHeight="1">
      <c r="A579" s="498" t="s">
        <v>16</v>
      </c>
      <c r="B579" s="508" t="s">
        <v>17</v>
      </c>
      <c r="C579" s="500" t="s">
        <v>247</v>
      </c>
      <c r="D579" s="365"/>
      <c r="E579" s="365"/>
      <c r="F579" s="365"/>
      <c r="G579" s="365"/>
      <c r="H579" s="365"/>
    </row>
    <row r="580" spans="1:8" ht="24.75" customHeight="1" thickBot="1">
      <c r="A580" s="499"/>
      <c r="B580" s="514"/>
      <c r="C580" s="501"/>
      <c r="D580" s="367" t="s">
        <v>248</v>
      </c>
      <c r="E580" s="367" t="s">
        <v>249</v>
      </c>
      <c r="F580" s="367" t="s">
        <v>250</v>
      </c>
      <c r="G580" s="367" t="s">
        <v>251</v>
      </c>
      <c r="H580" s="367" t="s">
        <v>262</v>
      </c>
    </row>
    <row r="581" spans="1:8" ht="25.5" customHeight="1">
      <c r="A581" s="183">
        <v>3</v>
      </c>
      <c r="B581" s="183" t="s">
        <v>331</v>
      </c>
      <c r="C581" s="167">
        <f aca="true" t="shared" si="197" ref="C581:H581">C582</f>
        <v>293.98</v>
      </c>
      <c r="D581" s="167">
        <f t="shared" si="197"/>
        <v>0</v>
      </c>
      <c r="E581" s="167">
        <f t="shared" si="197"/>
        <v>50</v>
      </c>
      <c r="F581" s="167">
        <f t="shared" si="197"/>
        <v>713.27</v>
      </c>
      <c r="G581" s="167">
        <f t="shared" si="197"/>
        <v>0</v>
      </c>
      <c r="H581" s="167">
        <f t="shared" si="197"/>
        <v>0</v>
      </c>
    </row>
    <row r="582" spans="1:8" ht="21" customHeight="1">
      <c r="A582" s="70">
        <v>32</v>
      </c>
      <c r="B582" s="302" t="s">
        <v>41</v>
      </c>
      <c r="C582" s="92">
        <f aca="true" t="shared" si="198" ref="C582:H582">C583+C585+C587</f>
        <v>293.98</v>
      </c>
      <c r="D582" s="92">
        <f t="shared" si="198"/>
        <v>0</v>
      </c>
      <c r="E582" s="92">
        <f t="shared" si="198"/>
        <v>50</v>
      </c>
      <c r="F582" s="92">
        <f t="shared" si="198"/>
        <v>713.27</v>
      </c>
      <c r="G582" s="92">
        <f t="shared" si="198"/>
        <v>0</v>
      </c>
      <c r="H582" s="92">
        <f t="shared" si="198"/>
        <v>0</v>
      </c>
    </row>
    <row r="583" spans="1:8" ht="23.25" customHeight="1">
      <c r="A583" s="70">
        <v>322</v>
      </c>
      <c r="B583" s="302" t="s">
        <v>49</v>
      </c>
      <c r="C583" s="256">
        <f aca="true" t="shared" si="199" ref="C583:H583">C584</f>
        <v>0</v>
      </c>
      <c r="D583" s="256">
        <f t="shared" si="199"/>
        <v>0</v>
      </c>
      <c r="E583" s="256">
        <f t="shared" si="199"/>
        <v>0</v>
      </c>
      <c r="F583" s="256">
        <f t="shared" si="199"/>
        <v>0</v>
      </c>
      <c r="G583" s="256">
        <f t="shared" si="199"/>
        <v>0</v>
      </c>
      <c r="H583" s="256">
        <f t="shared" si="199"/>
        <v>0</v>
      </c>
    </row>
    <row r="584" spans="1:8" ht="31.5" customHeight="1">
      <c r="A584" s="82">
        <v>3221</v>
      </c>
      <c r="B584" s="303" t="s">
        <v>149</v>
      </c>
      <c r="C584" s="184">
        <v>0</v>
      </c>
      <c r="D584" s="186">
        <v>0</v>
      </c>
      <c r="E584" s="186">
        <v>0</v>
      </c>
      <c r="F584" s="186">
        <v>0</v>
      </c>
      <c r="G584" s="186">
        <v>0</v>
      </c>
      <c r="H584" s="186">
        <v>0</v>
      </c>
    </row>
    <row r="585" spans="1:8" ht="31.5" customHeight="1">
      <c r="A585" s="70">
        <v>323</v>
      </c>
      <c r="B585" s="302" t="s">
        <v>59</v>
      </c>
      <c r="C585" s="256">
        <f aca="true" t="shared" si="200" ref="C585:H585">C586</f>
        <v>248.86</v>
      </c>
      <c r="D585" s="256">
        <f t="shared" si="200"/>
        <v>0</v>
      </c>
      <c r="E585" s="256">
        <f t="shared" si="200"/>
        <v>0</v>
      </c>
      <c r="F585" s="256">
        <f t="shared" si="200"/>
        <v>0</v>
      </c>
      <c r="G585" s="256">
        <f t="shared" si="200"/>
        <v>0</v>
      </c>
      <c r="H585" s="256">
        <f t="shared" si="200"/>
        <v>0</v>
      </c>
    </row>
    <row r="586" spans="1:8" ht="17.25" customHeight="1">
      <c r="A586" s="82">
        <v>3231</v>
      </c>
      <c r="B586" s="303" t="s">
        <v>150</v>
      </c>
      <c r="C586" s="184">
        <v>248.86</v>
      </c>
      <c r="D586" s="186">
        <v>0</v>
      </c>
      <c r="E586" s="186">
        <v>0</v>
      </c>
      <c r="F586" s="186">
        <v>0</v>
      </c>
      <c r="G586" s="186">
        <v>0</v>
      </c>
      <c r="H586" s="186">
        <v>0</v>
      </c>
    </row>
    <row r="587" spans="1:8" ht="42" customHeight="1">
      <c r="A587" s="70">
        <v>329</v>
      </c>
      <c r="B587" s="302" t="s">
        <v>73</v>
      </c>
      <c r="C587" s="256">
        <f aca="true" t="shared" si="201" ref="C587:H587">C588</f>
        <v>45.12</v>
      </c>
      <c r="D587" s="256">
        <f t="shared" si="201"/>
        <v>0</v>
      </c>
      <c r="E587" s="256">
        <f t="shared" si="201"/>
        <v>50</v>
      </c>
      <c r="F587" s="256">
        <f t="shared" si="201"/>
        <v>713.27</v>
      </c>
      <c r="G587" s="256">
        <f t="shared" si="201"/>
        <v>0</v>
      </c>
      <c r="H587" s="256">
        <f t="shared" si="201"/>
        <v>0</v>
      </c>
    </row>
    <row r="588" spans="1:8" ht="22.5">
      <c r="A588" s="82">
        <v>3299</v>
      </c>
      <c r="B588" s="303" t="s">
        <v>73</v>
      </c>
      <c r="C588" s="184">
        <v>45.12</v>
      </c>
      <c r="D588" s="184">
        <v>0</v>
      </c>
      <c r="E588" s="184">
        <v>50</v>
      </c>
      <c r="F588" s="184">
        <v>713.27</v>
      </c>
      <c r="G588" s="186">
        <v>0</v>
      </c>
      <c r="H588" s="186">
        <v>0</v>
      </c>
    </row>
    <row r="589" spans="1:8" ht="24" customHeight="1">
      <c r="A589" s="82"/>
      <c r="B589" s="303"/>
      <c r="C589" s="184">
        <v>0</v>
      </c>
      <c r="D589" s="186">
        <v>0</v>
      </c>
      <c r="E589" s="186">
        <v>0</v>
      </c>
      <c r="F589" s="186"/>
      <c r="G589" s="92"/>
      <c r="H589" s="92">
        <v>0</v>
      </c>
    </row>
    <row r="590" spans="1:8" ht="27.75" customHeight="1">
      <c r="A590" s="502" t="s">
        <v>321</v>
      </c>
      <c r="B590" s="502"/>
      <c r="C590" s="187">
        <f aca="true" t="shared" si="202" ref="C590:H590">C581</f>
        <v>293.98</v>
      </c>
      <c r="D590" s="187">
        <f t="shared" si="202"/>
        <v>0</v>
      </c>
      <c r="E590" s="187">
        <f t="shared" si="202"/>
        <v>50</v>
      </c>
      <c r="F590" s="187">
        <f t="shared" si="202"/>
        <v>713.27</v>
      </c>
      <c r="G590" s="187">
        <f t="shared" si="202"/>
        <v>0</v>
      </c>
      <c r="H590" s="187">
        <f t="shared" si="202"/>
        <v>0</v>
      </c>
    </row>
    <row r="591" spans="1:8" ht="10.5" customHeight="1">
      <c r="A591" s="219"/>
      <c r="B591" s="324"/>
      <c r="C591" s="253"/>
      <c r="D591" s="253"/>
      <c r="E591" s="253"/>
      <c r="F591" s="253"/>
      <c r="G591" s="253"/>
      <c r="H591" s="253"/>
    </row>
    <row r="592" spans="1:8" ht="27.75" customHeight="1" thickBot="1">
      <c r="A592" s="212" t="s">
        <v>152</v>
      </c>
      <c r="B592" s="320"/>
      <c r="C592" s="99"/>
      <c r="D592" s="249"/>
      <c r="E592" s="249"/>
      <c r="F592" s="249"/>
      <c r="G592" s="249"/>
      <c r="H592" s="249"/>
    </row>
    <row r="593" spans="1:8" ht="27.75" customHeight="1">
      <c r="A593" s="498" t="s">
        <v>16</v>
      </c>
      <c r="B593" s="508" t="s">
        <v>17</v>
      </c>
      <c r="C593" s="500" t="s">
        <v>247</v>
      </c>
      <c r="D593" s="365"/>
      <c r="E593" s="365"/>
      <c r="F593" s="365"/>
      <c r="G593" s="365"/>
      <c r="H593" s="365"/>
    </row>
    <row r="594" spans="1:8" ht="27.75" customHeight="1" thickBot="1">
      <c r="A594" s="499"/>
      <c r="B594" s="514"/>
      <c r="C594" s="501"/>
      <c r="D594" s="367" t="s">
        <v>248</v>
      </c>
      <c r="E594" s="367" t="s">
        <v>249</v>
      </c>
      <c r="F594" s="367" t="s">
        <v>250</v>
      </c>
      <c r="G594" s="367" t="s">
        <v>251</v>
      </c>
      <c r="H594" s="367" t="s">
        <v>262</v>
      </c>
    </row>
    <row r="595" spans="1:8" ht="33" customHeight="1">
      <c r="A595" s="183">
        <v>3</v>
      </c>
      <c r="B595" s="183" t="s">
        <v>331</v>
      </c>
      <c r="C595" s="167">
        <f aca="true" t="shared" si="203" ref="C595:H595">C596</f>
        <v>0</v>
      </c>
      <c r="D595" s="167">
        <f t="shared" si="203"/>
        <v>0</v>
      </c>
      <c r="E595" s="167">
        <f t="shared" si="203"/>
        <v>0</v>
      </c>
      <c r="F595" s="167">
        <f t="shared" si="203"/>
        <v>0</v>
      </c>
      <c r="G595" s="167">
        <f t="shared" si="203"/>
        <v>0</v>
      </c>
      <c r="H595" s="167">
        <f t="shared" si="203"/>
        <v>0</v>
      </c>
    </row>
    <row r="596" spans="1:8" ht="27.75" customHeight="1">
      <c r="A596" s="70">
        <v>32</v>
      </c>
      <c r="B596" s="302" t="s">
        <v>41</v>
      </c>
      <c r="C596" s="92">
        <f aca="true" t="shared" si="204" ref="C596:H596">C597+C599+C601</f>
        <v>0</v>
      </c>
      <c r="D596" s="92">
        <f t="shared" si="204"/>
        <v>0</v>
      </c>
      <c r="E596" s="92">
        <f t="shared" si="204"/>
        <v>0</v>
      </c>
      <c r="F596" s="92">
        <f t="shared" si="204"/>
        <v>0</v>
      </c>
      <c r="G596" s="92">
        <f t="shared" si="204"/>
        <v>0</v>
      </c>
      <c r="H596" s="92">
        <f t="shared" si="204"/>
        <v>0</v>
      </c>
    </row>
    <row r="597" spans="1:8" ht="29.25" customHeight="1">
      <c r="A597" s="70">
        <v>322</v>
      </c>
      <c r="B597" s="306" t="s">
        <v>49</v>
      </c>
      <c r="C597" s="168">
        <f aca="true" t="shared" si="205" ref="C597:H597">C598</f>
        <v>0</v>
      </c>
      <c r="D597" s="168">
        <f t="shared" si="205"/>
        <v>0</v>
      </c>
      <c r="E597" s="168">
        <f t="shared" si="205"/>
        <v>0</v>
      </c>
      <c r="F597" s="168">
        <f t="shared" si="205"/>
        <v>0</v>
      </c>
      <c r="G597" s="168">
        <f t="shared" si="205"/>
        <v>0</v>
      </c>
      <c r="H597" s="168">
        <f t="shared" si="205"/>
        <v>0</v>
      </c>
    </row>
    <row r="598" spans="1:8" ht="18" customHeight="1">
      <c r="A598" s="82">
        <v>3221</v>
      </c>
      <c r="B598" s="303" t="s">
        <v>149</v>
      </c>
      <c r="C598" s="184">
        <v>0</v>
      </c>
      <c r="D598" s="186">
        <v>0</v>
      </c>
      <c r="E598" s="186">
        <v>0</v>
      </c>
      <c r="F598" s="186"/>
      <c r="G598" s="185">
        <v>0</v>
      </c>
      <c r="H598" s="185">
        <v>0</v>
      </c>
    </row>
    <row r="599" spans="1:8" ht="17.25" customHeight="1">
      <c r="A599" s="188">
        <v>323</v>
      </c>
      <c r="B599" s="306" t="s">
        <v>59</v>
      </c>
      <c r="C599" s="168">
        <f aca="true" t="shared" si="206" ref="C599:H599">C600</f>
        <v>0</v>
      </c>
      <c r="D599" s="168">
        <f t="shared" si="206"/>
        <v>0</v>
      </c>
      <c r="E599" s="168">
        <f t="shared" si="206"/>
        <v>0</v>
      </c>
      <c r="F599" s="168">
        <f t="shared" si="206"/>
        <v>0</v>
      </c>
      <c r="G599" s="168">
        <f t="shared" si="206"/>
        <v>0</v>
      </c>
      <c r="H599" s="168">
        <f t="shared" si="206"/>
        <v>0</v>
      </c>
    </row>
    <row r="600" spans="1:8" ht="27.75" customHeight="1">
      <c r="A600" s="82">
        <v>3232</v>
      </c>
      <c r="B600" s="303" t="s">
        <v>123</v>
      </c>
      <c r="C600" s="184">
        <v>0</v>
      </c>
      <c r="D600" s="186">
        <v>0</v>
      </c>
      <c r="E600" s="186">
        <v>0</v>
      </c>
      <c r="F600" s="186"/>
      <c r="G600" s="185">
        <v>0</v>
      </c>
      <c r="H600" s="185">
        <v>0</v>
      </c>
    </row>
    <row r="601" spans="1:8" ht="21" customHeight="1">
      <c r="A601" s="188">
        <v>329</v>
      </c>
      <c r="B601" s="306" t="s">
        <v>151</v>
      </c>
      <c r="C601" s="168">
        <f aca="true" t="shared" si="207" ref="C601:H601">C602</f>
        <v>0</v>
      </c>
      <c r="D601" s="168">
        <f t="shared" si="207"/>
        <v>0</v>
      </c>
      <c r="E601" s="168">
        <f t="shared" si="207"/>
        <v>0</v>
      </c>
      <c r="F601" s="168">
        <f t="shared" si="207"/>
        <v>0</v>
      </c>
      <c r="G601" s="168">
        <f t="shared" si="207"/>
        <v>0</v>
      </c>
      <c r="H601" s="168">
        <f t="shared" si="207"/>
        <v>0</v>
      </c>
    </row>
    <row r="602" spans="1:8" ht="34.5" customHeight="1">
      <c r="A602" s="78">
        <v>3291</v>
      </c>
      <c r="B602" s="310" t="s">
        <v>130</v>
      </c>
      <c r="C602" s="191">
        <v>0</v>
      </c>
      <c r="D602" s="191">
        <v>0</v>
      </c>
      <c r="E602" s="191">
        <v>0</v>
      </c>
      <c r="F602" s="191">
        <v>0</v>
      </c>
      <c r="G602" s="185">
        <v>0</v>
      </c>
      <c r="H602" s="185">
        <v>0</v>
      </c>
    </row>
    <row r="603" spans="1:8" ht="11.25">
      <c r="A603" s="82"/>
      <c r="B603" s="303"/>
      <c r="C603" s="184"/>
      <c r="D603" s="186"/>
      <c r="E603" s="186"/>
      <c r="F603" s="186"/>
      <c r="G603" s="92"/>
      <c r="H603" s="92"/>
    </row>
    <row r="604" spans="1:8" ht="27.75" customHeight="1">
      <c r="A604" s="502" t="s">
        <v>313</v>
      </c>
      <c r="B604" s="502"/>
      <c r="C604" s="187">
        <f aca="true" t="shared" si="208" ref="C604:H604">C595</f>
        <v>0</v>
      </c>
      <c r="D604" s="187">
        <f t="shared" si="208"/>
        <v>0</v>
      </c>
      <c r="E604" s="187">
        <f t="shared" si="208"/>
        <v>0</v>
      </c>
      <c r="F604" s="187">
        <f t="shared" si="208"/>
        <v>0</v>
      </c>
      <c r="G604" s="187">
        <f t="shared" si="208"/>
        <v>0</v>
      </c>
      <c r="H604" s="187">
        <f t="shared" si="208"/>
        <v>0</v>
      </c>
    </row>
    <row r="605" spans="1:8" ht="27.75" customHeight="1">
      <c r="A605" s="219"/>
      <c r="B605" s="324"/>
      <c r="C605" s="253"/>
      <c r="D605" s="253"/>
      <c r="E605" s="253"/>
      <c r="F605" s="253"/>
      <c r="G605" s="253"/>
      <c r="H605" s="253"/>
    </row>
    <row r="606" spans="1:8" ht="25.5" customHeight="1" thickBot="1">
      <c r="A606" s="212" t="s">
        <v>153</v>
      </c>
      <c r="B606" s="320"/>
      <c r="C606" s="99"/>
      <c r="D606" s="249"/>
      <c r="E606" s="249"/>
      <c r="F606" s="249"/>
      <c r="G606" s="249"/>
      <c r="H606" s="249"/>
    </row>
    <row r="607" spans="1:8" ht="11.25" customHeight="1">
      <c r="A607" s="498" t="s">
        <v>16</v>
      </c>
      <c r="B607" s="508" t="s">
        <v>17</v>
      </c>
      <c r="C607" s="500" t="s">
        <v>247</v>
      </c>
      <c r="D607" s="365"/>
      <c r="E607" s="365"/>
      <c r="F607" s="365"/>
      <c r="G607" s="365"/>
      <c r="H607" s="365"/>
    </row>
    <row r="608" spans="1:8" ht="24.75" customHeight="1" thickBot="1">
      <c r="A608" s="499"/>
      <c r="B608" s="514"/>
      <c r="C608" s="501"/>
      <c r="D608" s="367" t="s">
        <v>248</v>
      </c>
      <c r="E608" s="367" t="s">
        <v>249</v>
      </c>
      <c r="F608" s="367" t="s">
        <v>250</v>
      </c>
      <c r="G608" s="367" t="s">
        <v>251</v>
      </c>
      <c r="H608" s="367" t="s">
        <v>262</v>
      </c>
    </row>
    <row r="609" spans="1:8" ht="30" customHeight="1">
      <c r="A609" s="183">
        <v>3</v>
      </c>
      <c r="B609" s="183" t="s">
        <v>331</v>
      </c>
      <c r="C609" s="167">
        <f aca="true" t="shared" si="209" ref="C609:H609">C610</f>
        <v>183.16</v>
      </c>
      <c r="D609" s="167">
        <f t="shared" si="209"/>
        <v>0</v>
      </c>
      <c r="E609" s="167">
        <f t="shared" si="209"/>
        <v>0</v>
      </c>
      <c r="F609" s="167">
        <f t="shared" si="209"/>
        <v>0</v>
      </c>
      <c r="G609" s="167">
        <f t="shared" si="209"/>
        <v>0</v>
      </c>
      <c r="H609" s="167">
        <f t="shared" si="209"/>
        <v>0</v>
      </c>
    </row>
    <row r="610" spans="1:8" ht="22.5" customHeight="1">
      <c r="A610" s="70">
        <v>32</v>
      </c>
      <c r="B610" s="302" t="s">
        <v>41</v>
      </c>
      <c r="C610" s="92">
        <f aca="true" t="shared" si="210" ref="C610:H610">C611+C613+C615</f>
        <v>183.16</v>
      </c>
      <c r="D610" s="92">
        <f t="shared" si="210"/>
        <v>0</v>
      </c>
      <c r="E610" s="92">
        <f t="shared" si="210"/>
        <v>0</v>
      </c>
      <c r="F610" s="92">
        <f t="shared" si="210"/>
        <v>0</v>
      </c>
      <c r="G610" s="92">
        <f t="shared" si="210"/>
        <v>0</v>
      </c>
      <c r="H610" s="92">
        <f t="shared" si="210"/>
        <v>0</v>
      </c>
    </row>
    <row r="611" spans="1:8" ht="27" customHeight="1">
      <c r="A611" s="70">
        <v>322</v>
      </c>
      <c r="B611" s="306" t="s">
        <v>49</v>
      </c>
      <c r="C611" s="168">
        <f aca="true" t="shared" si="211" ref="C611:H611">C612</f>
        <v>0</v>
      </c>
      <c r="D611" s="168">
        <f t="shared" si="211"/>
        <v>0</v>
      </c>
      <c r="E611" s="168">
        <f t="shared" si="211"/>
        <v>0</v>
      </c>
      <c r="F611" s="168">
        <f t="shared" si="211"/>
        <v>0</v>
      </c>
      <c r="G611" s="168">
        <f t="shared" si="211"/>
        <v>0</v>
      </c>
      <c r="H611" s="168">
        <f t="shared" si="211"/>
        <v>0</v>
      </c>
    </row>
    <row r="612" spans="1:8" ht="20.25" customHeight="1">
      <c r="A612" s="82">
        <v>3221</v>
      </c>
      <c r="B612" s="303" t="s">
        <v>149</v>
      </c>
      <c r="C612" s="184">
        <v>0</v>
      </c>
      <c r="D612" s="186">
        <v>0</v>
      </c>
      <c r="E612" s="186">
        <v>0</v>
      </c>
      <c r="F612" s="186">
        <v>0</v>
      </c>
      <c r="G612" s="185">
        <v>0</v>
      </c>
      <c r="H612" s="185">
        <v>0</v>
      </c>
    </row>
    <row r="613" spans="1:8" ht="17.25" customHeight="1">
      <c r="A613" s="188">
        <v>323</v>
      </c>
      <c r="B613" s="306" t="s">
        <v>59</v>
      </c>
      <c r="C613" s="168">
        <f aca="true" t="shared" si="212" ref="C613:H613">C614</f>
        <v>0</v>
      </c>
      <c r="D613" s="168">
        <f t="shared" si="212"/>
        <v>0</v>
      </c>
      <c r="E613" s="168">
        <f t="shared" si="212"/>
        <v>0</v>
      </c>
      <c r="F613" s="168">
        <f t="shared" si="212"/>
        <v>0</v>
      </c>
      <c r="G613" s="168">
        <f t="shared" si="212"/>
        <v>0</v>
      </c>
      <c r="H613" s="168">
        <f t="shared" si="212"/>
        <v>0</v>
      </c>
    </row>
    <row r="614" spans="1:8" ht="27" customHeight="1">
      <c r="A614" s="82">
        <v>3232</v>
      </c>
      <c r="B614" s="303" t="s">
        <v>123</v>
      </c>
      <c r="C614" s="184">
        <v>0</v>
      </c>
      <c r="D614" s="186">
        <v>0</v>
      </c>
      <c r="E614" s="186">
        <v>0</v>
      </c>
      <c r="F614" s="186">
        <v>0</v>
      </c>
      <c r="G614" s="185">
        <v>0</v>
      </c>
      <c r="H614" s="185">
        <v>0</v>
      </c>
    </row>
    <row r="615" spans="1:8" ht="26.25" customHeight="1">
      <c r="A615" s="188">
        <v>329</v>
      </c>
      <c r="B615" s="306" t="s">
        <v>151</v>
      </c>
      <c r="C615" s="168">
        <f aca="true" t="shared" si="213" ref="C615:H615">C616</f>
        <v>183.16</v>
      </c>
      <c r="D615" s="168">
        <f t="shared" si="213"/>
        <v>0</v>
      </c>
      <c r="E615" s="168">
        <f t="shared" si="213"/>
        <v>0</v>
      </c>
      <c r="F615" s="168">
        <f t="shared" si="213"/>
        <v>0</v>
      </c>
      <c r="G615" s="168">
        <f t="shared" si="213"/>
        <v>0</v>
      </c>
      <c r="H615" s="168">
        <f t="shared" si="213"/>
        <v>0</v>
      </c>
    </row>
    <row r="616" spans="1:8" ht="22.5">
      <c r="A616" s="78">
        <v>3299</v>
      </c>
      <c r="B616" s="310" t="s">
        <v>73</v>
      </c>
      <c r="C616" s="191">
        <v>183.16</v>
      </c>
      <c r="D616" s="191">
        <v>0</v>
      </c>
      <c r="E616" s="191">
        <v>0</v>
      </c>
      <c r="F616" s="191">
        <v>0</v>
      </c>
      <c r="G616" s="185">
        <v>0</v>
      </c>
      <c r="H616" s="185">
        <v>0</v>
      </c>
    </row>
    <row r="617" spans="1:8" ht="11.25">
      <c r="A617" s="82"/>
      <c r="B617" s="303"/>
      <c r="C617" s="184"/>
      <c r="D617" s="186"/>
      <c r="E617" s="186"/>
      <c r="F617" s="186"/>
      <c r="G617" s="92"/>
      <c r="H617" s="92"/>
    </row>
    <row r="618" spans="1:8" ht="29.25" customHeight="1">
      <c r="A618" s="502" t="s">
        <v>315</v>
      </c>
      <c r="B618" s="502"/>
      <c r="C618" s="187">
        <f aca="true" t="shared" si="214" ref="C618:H618">C609</f>
        <v>183.16</v>
      </c>
      <c r="D618" s="187">
        <f t="shared" si="214"/>
        <v>0</v>
      </c>
      <c r="E618" s="187">
        <f t="shared" si="214"/>
        <v>0</v>
      </c>
      <c r="F618" s="187">
        <f t="shared" si="214"/>
        <v>0</v>
      </c>
      <c r="G618" s="187">
        <f t="shared" si="214"/>
        <v>0</v>
      </c>
      <c r="H618" s="187">
        <f t="shared" si="214"/>
        <v>0</v>
      </c>
    </row>
    <row r="619" spans="1:8" ht="11.25">
      <c r="A619" s="219"/>
      <c r="B619" s="324"/>
      <c r="C619" s="253"/>
      <c r="D619" s="253"/>
      <c r="E619" s="253"/>
      <c r="F619" s="253"/>
      <c r="G619" s="253"/>
      <c r="H619" s="253"/>
    </row>
    <row r="620" spans="1:8" ht="12.75" thickBot="1">
      <c r="A620" s="212" t="s">
        <v>154</v>
      </c>
      <c r="B620" s="320"/>
      <c r="C620" s="99"/>
      <c r="D620" s="270"/>
      <c r="E620" s="270"/>
      <c r="F620" s="270"/>
      <c r="G620" s="270"/>
      <c r="H620" s="270"/>
    </row>
    <row r="621" spans="1:8" ht="11.25" customHeight="1">
      <c r="A621" s="498" t="s">
        <v>16</v>
      </c>
      <c r="B621" s="508" t="s">
        <v>17</v>
      </c>
      <c r="C621" s="500" t="s">
        <v>247</v>
      </c>
      <c r="D621" s="365"/>
      <c r="E621" s="365"/>
      <c r="F621" s="365"/>
      <c r="G621" s="365"/>
      <c r="H621" s="365"/>
    </row>
    <row r="622" spans="1:8" ht="35.25" customHeight="1" thickBot="1">
      <c r="A622" s="499"/>
      <c r="B622" s="514"/>
      <c r="C622" s="501"/>
      <c r="D622" s="367" t="s">
        <v>248</v>
      </c>
      <c r="E622" s="367" t="s">
        <v>249</v>
      </c>
      <c r="F622" s="367" t="s">
        <v>250</v>
      </c>
      <c r="G622" s="367" t="s">
        <v>251</v>
      </c>
      <c r="H622" s="367" t="s">
        <v>262</v>
      </c>
    </row>
    <row r="623" spans="1:8" ht="29.25" customHeight="1">
      <c r="A623" s="380">
        <v>3</v>
      </c>
      <c r="B623" s="383" t="s">
        <v>331</v>
      </c>
      <c r="C623" s="167">
        <f aca="true" t="shared" si="215" ref="C623:H623">C624</f>
        <v>160.69</v>
      </c>
      <c r="D623" s="167">
        <f t="shared" si="215"/>
        <v>0</v>
      </c>
      <c r="E623" s="167">
        <f t="shared" si="215"/>
        <v>62.96</v>
      </c>
      <c r="F623" s="167">
        <f t="shared" si="215"/>
        <v>0</v>
      </c>
      <c r="G623" s="167">
        <f t="shared" si="215"/>
        <v>0</v>
      </c>
      <c r="H623" s="167">
        <f t="shared" si="215"/>
        <v>0</v>
      </c>
    </row>
    <row r="624" spans="1:8" ht="28.5" customHeight="1">
      <c r="A624" s="70">
        <v>32</v>
      </c>
      <c r="B624" s="302" t="s">
        <v>41</v>
      </c>
      <c r="C624" s="92">
        <f aca="true" t="shared" si="216" ref="C624:H624">C625+C627+C629</f>
        <v>160.69</v>
      </c>
      <c r="D624" s="92">
        <f t="shared" si="216"/>
        <v>0</v>
      </c>
      <c r="E624" s="92">
        <f t="shared" si="216"/>
        <v>62.96</v>
      </c>
      <c r="F624" s="92">
        <f t="shared" si="216"/>
        <v>0</v>
      </c>
      <c r="G624" s="92">
        <f t="shared" si="216"/>
        <v>0</v>
      </c>
      <c r="H624" s="92">
        <f t="shared" si="216"/>
        <v>0</v>
      </c>
    </row>
    <row r="625" spans="1:8" ht="27.75" customHeight="1">
      <c r="A625" s="70">
        <v>322</v>
      </c>
      <c r="B625" s="306" t="s">
        <v>49</v>
      </c>
      <c r="C625" s="168">
        <f aca="true" t="shared" si="217" ref="C625:H625">C626</f>
        <v>25.75</v>
      </c>
      <c r="D625" s="168">
        <f t="shared" si="217"/>
        <v>0</v>
      </c>
      <c r="E625" s="168">
        <f t="shared" si="217"/>
        <v>0</v>
      </c>
      <c r="F625" s="168">
        <f t="shared" si="217"/>
        <v>0</v>
      </c>
      <c r="G625" s="168">
        <f t="shared" si="217"/>
        <v>0</v>
      </c>
      <c r="H625" s="168">
        <f t="shared" si="217"/>
        <v>0</v>
      </c>
    </row>
    <row r="626" spans="1:8" ht="15" customHeight="1">
      <c r="A626" s="82">
        <v>3221</v>
      </c>
      <c r="B626" s="303" t="s">
        <v>149</v>
      </c>
      <c r="C626" s="184">
        <v>25.75</v>
      </c>
      <c r="D626" s="186">
        <v>0</v>
      </c>
      <c r="E626" s="186">
        <v>0</v>
      </c>
      <c r="F626" s="186">
        <v>0</v>
      </c>
      <c r="G626" s="185">
        <v>0</v>
      </c>
      <c r="H626" s="185">
        <v>0</v>
      </c>
    </row>
    <row r="627" spans="1:8" ht="21.75" customHeight="1">
      <c r="A627" s="188">
        <v>323</v>
      </c>
      <c r="B627" s="306" t="s">
        <v>59</v>
      </c>
      <c r="C627" s="168">
        <f aca="true" t="shared" si="218" ref="C627:H627">C628</f>
        <v>59.72</v>
      </c>
      <c r="D627" s="168">
        <f t="shared" si="218"/>
        <v>0</v>
      </c>
      <c r="E627" s="168">
        <f t="shared" si="218"/>
        <v>0</v>
      </c>
      <c r="F627" s="168">
        <f t="shared" si="218"/>
        <v>0</v>
      </c>
      <c r="G627" s="168">
        <f t="shared" si="218"/>
        <v>0</v>
      </c>
      <c r="H627" s="168">
        <f t="shared" si="218"/>
        <v>0</v>
      </c>
    </row>
    <row r="628" spans="1:8" ht="16.5" customHeight="1">
      <c r="A628" s="82">
        <v>3239</v>
      </c>
      <c r="B628" s="303" t="s">
        <v>155</v>
      </c>
      <c r="C628" s="184">
        <v>59.72</v>
      </c>
      <c r="D628" s="186">
        <v>0</v>
      </c>
      <c r="E628" s="186">
        <v>0</v>
      </c>
      <c r="F628" s="186">
        <v>0</v>
      </c>
      <c r="G628" s="185">
        <v>0</v>
      </c>
      <c r="H628" s="185">
        <v>0</v>
      </c>
    </row>
    <row r="629" spans="1:8" ht="21.75" customHeight="1">
      <c r="A629" s="188">
        <v>329</v>
      </c>
      <c r="B629" s="306" t="s">
        <v>151</v>
      </c>
      <c r="C629" s="168">
        <f aca="true" t="shared" si="219" ref="C629:H629">C630</f>
        <v>75.22</v>
      </c>
      <c r="D629" s="168">
        <f t="shared" si="219"/>
        <v>0</v>
      </c>
      <c r="E629" s="168">
        <f t="shared" si="219"/>
        <v>62.96</v>
      </c>
      <c r="F629" s="168">
        <f t="shared" si="219"/>
        <v>0</v>
      </c>
      <c r="G629" s="168">
        <f t="shared" si="219"/>
        <v>0</v>
      </c>
      <c r="H629" s="168">
        <f t="shared" si="219"/>
        <v>0</v>
      </c>
    </row>
    <row r="630" spans="1:8" ht="21.75" customHeight="1">
      <c r="A630" s="78">
        <v>3293</v>
      </c>
      <c r="B630" s="310" t="s">
        <v>77</v>
      </c>
      <c r="C630" s="191">
        <v>75.22</v>
      </c>
      <c r="D630" s="191">
        <v>0</v>
      </c>
      <c r="E630" s="191">
        <v>62.96</v>
      </c>
      <c r="F630" s="191">
        <v>0</v>
      </c>
      <c r="G630" s="185">
        <v>0</v>
      </c>
      <c r="H630" s="185">
        <f>F630/E630*100</f>
        <v>0</v>
      </c>
    </row>
    <row r="631" spans="1:8" ht="11.25">
      <c r="A631" s="82"/>
      <c r="B631" s="303"/>
      <c r="C631" s="184"/>
      <c r="D631" s="186"/>
      <c r="E631" s="186"/>
      <c r="F631" s="186"/>
      <c r="G631" s="92"/>
      <c r="H631" s="92"/>
    </row>
    <row r="632" spans="1:8" ht="23.25" customHeight="1">
      <c r="A632" s="502" t="s">
        <v>323</v>
      </c>
      <c r="B632" s="502"/>
      <c r="C632" s="187">
        <f>C623</f>
        <v>160.69</v>
      </c>
      <c r="D632" s="187">
        <f>D624</f>
        <v>0</v>
      </c>
      <c r="E632" s="187">
        <f>E624</f>
        <v>62.96</v>
      </c>
      <c r="F632" s="187">
        <f>F624</f>
        <v>0</v>
      </c>
      <c r="G632" s="187">
        <f>G624</f>
        <v>0</v>
      </c>
      <c r="H632" s="187">
        <f>H624</f>
        <v>0</v>
      </c>
    </row>
    <row r="633" spans="1:8" ht="33" customHeight="1">
      <c r="A633" s="524" t="s">
        <v>327</v>
      </c>
      <c r="B633" s="525"/>
      <c r="C633" s="382">
        <f aca="true" t="shared" si="220" ref="C633:H633">C632+C618+C604+C590</f>
        <v>637.83</v>
      </c>
      <c r="D633" s="382">
        <f t="shared" si="220"/>
        <v>0</v>
      </c>
      <c r="E633" s="382">
        <f t="shared" si="220"/>
        <v>112.96000000000001</v>
      </c>
      <c r="F633" s="382">
        <f t="shared" si="220"/>
        <v>713.27</v>
      </c>
      <c r="G633" s="382">
        <f t="shared" si="220"/>
        <v>0</v>
      </c>
      <c r="H633" s="382">
        <f t="shared" si="220"/>
        <v>0</v>
      </c>
    </row>
    <row r="634" spans="1:8" ht="12.75" customHeight="1">
      <c r="A634" s="373"/>
      <c r="B634" s="467"/>
      <c r="C634" s="424"/>
      <c r="D634" s="424"/>
      <c r="E634" s="424"/>
      <c r="F634" s="424"/>
      <c r="G634" s="264"/>
      <c r="H634" s="264"/>
    </row>
    <row r="635" spans="1:8" ht="12.75" customHeight="1">
      <c r="A635" s="373"/>
      <c r="B635" s="467"/>
      <c r="C635" s="424"/>
      <c r="D635" s="424"/>
      <c r="E635" s="424"/>
      <c r="F635" s="424"/>
      <c r="G635" s="264"/>
      <c r="H635" s="264"/>
    </row>
    <row r="636" spans="1:8" ht="12.75" customHeight="1">
      <c r="A636" s="564" t="s">
        <v>238</v>
      </c>
      <c r="B636" s="565"/>
      <c r="C636" s="424"/>
      <c r="D636" s="424"/>
      <c r="E636" s="424"/>
      <c r="F636" s="424"/>
      <c r="G636" s="264"/>
      <c r="H636" s="264"/>
    </row>
    <row r="637" spans="1:8" ht="12.75" customHeight="1" thickBot="1">
      <c r="A637" s="570" t="s">
        <v>173</v>
      </c>
      <c r="B637" s="571"/>
      <c r="C637" s="424"/>
      <c r="D637" s="424"/>
      <c r="E637" s="424"/>
      <c r="F637" s="424"/>
      <c r="G637" s="264"/>
      <c r="H637" s="264"/>
    </row>
    <row r="638" spans="1:8" ht="12.75" customHeight="1">
      <c r="A638" s="498" t="s">
        <v>16</v>
      </c>
      <c r="B638" s="508" t="s">
        <v>17</v>
      </c>
      <c r="C638" s="500" t="s">
        <v>247</v>
      </c>
      <c r="D638" s="365"/>
      <c r="E638" s="365"/>
      <c r="F638" s="365"/>
      <c r="G638" s="365"/>
      <c r="H638" s="365"/>
    </row>
    <row r="639" spans="1:8" ht="30.75" customHeight="1" thickBot="1">
      <c r="A639" s="520"/>
      <c r="B639" s="514"/>
      <c r="C639" s="501"/>
      <c r="D639" s="367" t="s">
        <v>248</v>
      </c>
      <c r="E639" s="367" t="s">
        <v>249</v>
      </c>
      <c r="F639" s="367" t="s">
        <v>250</v>
      </c>
      <c r="G639" s="367" t="s">
        <v>251</v>
      </c>
      <c r="H639" s="367" t="s">
        <v>262</v>
      </c>
    </row>
    <row r="640" spans="1:8" ht="27" customHeight="1">
      <c r="A640" s="183">
        <v>3</v>
      </c>
      <c r="B640" s="381" t="s">
        <v>331</v>
      </c>
      <c r="C640" s="167">
        <f aca="true" t="shared" si="221" ref="C640:H640">C641</f>
        <v>729.98</v>
      </c>
      <c r="D640" s="167">
        <f t="shared" si="221"/>
        <v>729.98</v>
      </c>
      <c r="E640" s="167">
        <f t="shared" si="221"/>
        <v>729.98</v>
      </c>
      <c r="F640" s="167">
        <f t="shared" si="221"/>
        <v>729.98</v>
      </c>
      <c r="G640" s="167">
        <f t="shared" si="221"/>
        <v>729.98</v>
      </c>
      <c r="H640" s="167">
        <f t="shared" si="221"/>
        <v>729.98</v>
      </c>
    </row>
    <row r="641" spans="1:8" ht="19.5" customHeight="1">
      <c r="A641" s="70">
        <v>31</v>
      </c>
      <c r="B641" s="302" t="s">
        <v>240</v>
      </c>
      <c r="C641" s="92">
        <f aca="true" t="shared" si="222" ref="C641:H641">C642+C644</f>
        <v>729.98</v>
      </c>
      <c r="D641" s="92">
        <f t="shared" si="222"/>
        <v>729.98</v>
      </c>
      <c r="E641" s="92">
        <f t="shared" si="222"/>
        <v>729.98</v>
      </c>
      <c r="F641" s="92">
        <f t="shared" si="222"/>
        <v>729.98</v>
      </c>
      <c r="G641" s="92">
        <f t="shared" si="222"/>
        <v>729.98</v>
      </c>
      <c r="H641" s="92">
        <f t="shared" si="222"/>
        <v>729.98</v>
      </c>
    </row>
    <row r="642" spans="1:8" ht="21.75" customHeight="1">
      <c r="A642" s="70">
        <v>311</v>
      </c>
      <c r="B642" s="306" t="s">
        <v>32</v>
      </c>
      <c r="C642" s="168">
        <f aca="true" t="shared" si="223" ref="C642:H642">C643</f>
        <v>626.59</v>
      </c>
      <c r="D642" s="168">
        <f t="shared" si="223"/>
        <v>626.59</v>
      </c>
      <c r="E642" s="168">
        <f t="shared" si="223"/>
        <v>626.59</v>
      </c>
      <c r="F642" s="168">
        <f t="shared" si="223"/>
        <v>626.59</v>
      </c>
      <c r="G642" s="168">
        <f t="shared" si="223"/>
        <v>626.59</v>
      </c>
      <c r="H642" s="168">
        <f t="shared" si="223"/>
        <v>626.59</v>
      </c>
    </row>
    <row r="643" spans="1:8" ht="16.5" customHeight="1">
      <c r="A643" s="82">
        <v>3113</v>
      </c>
      <c r="B643" s="303" t="s">
        <v>241</v>
      </c>
      <c r="C643" s="184">
        <v>626.59</v>
      </c>
      <c r="D643" s="186">
        <v>626.59</v>
      </c>
      <c r="E643" s="186">
        <v>626.59</v>
      </c>
      <c r="F643" s="186">
        <v>626.59</v>
      </c>
      <c r="G643" s="185">
        <v>626.59</v>
      </c>
      <c r="H643" s="185">
        <v>626.59</v>
      </c>
    </row>
    <row r="644" spans="1:8" ht="18" customHeight="1">
      <c r="A644" s="188">
        <v>313</v>
      </c>
      <c r="B644" s="306" t="s">
        <v>38</v>
      </c>
      <c r="C644" s="168">
        <f aca="true" t="shared" si="224" ref="C644:H644">C645</f>
        <v>103.39</v>
      </c>
      <c r="D644" s="168">
        <f t="shared" si="224"/>
        <v>103.39</v>
      </c>
      <c r="E644" s="168">
        <f t="shared" si="224"/>
        <v>103.39</v>
      </c>
      <c r="F644" s="168">
        <f t="shared" si="224"/>
        <v>103.39</v>
      </c>
      <c r="G644" s="168">
        <f t="shared" si="224"/>
        <v>103.39</v>
      </c>
      <c r="H644" s="168">
        <f t="shared" si="224"/>
        <v>103.39</v>
      </c>
    </row>
    <row r="645" spans="1:8" ht="30" customHeight="1">
      <c r="A645" s="82">
        <v>3132</v>
      </c>
      <c r="B645" s="303" t="s">
        <v>137</v>
      </c>
      <c r="C645" s="184">
        <v>103.39</v>
      </c>
      <c r="D645" s="186">
        <v>103.39</v>
      </c>
      <c r="E645" s="186">
        <v>103.39</v>
      </c>
      <c r="F645" s="186">
        <v>103.39</v>
      </c>
      <c r="G645" s="185">
        <v>103.39</v>
      </c>
      <c r="H645" s="185">
        <v>103.39</v>
      </c>
    </row>
    <row r="646" spans="1:8" ht="21" customHeight="1" hidden="1">
      <c r="A646" s="188"/>
      <c r="B646" s="306"/>
      <c r="C646" s="168"/>
      <c r="D646" s="168"/>
      <c r="E646" s="168"/>
      <c r="F646" s="168"/>
      <c r="G646" s="92"/>
      <c r="H646" s="92"/>
    </row>
    <row r="647" spans="1:8" ht="19.5" customHeight="1" hidden="1">
      <c r="A647" s="78"/>
      <c r="B647" s="310"/>
      <c r="C647" s="191"/>
      <c r="D647" s="191"/>
      <c r="E647" s="191"/>
      <c r="F647" s="191"/>
      <c r="G647" s="185"/>
      <c r="H647" s="185"/>
    </row>
    <row r="648" spans="1:8" ht="12.75" customHeight="1">
      <c r="A648" s="82"/>
      <c r="B648" s="303"/>
      <c r="C648" s="184"/>
      <c r="D648" s="186"/>
      <c r="E648" s="186"/>
      <c r="F648" s="186"/>
      <c r="G648" s="92"/>
      <c r="H648" s="92"/>
    </row>
    <row r="649" spans="1:8" ht="18" customHeight="1">
      <c r="A649" s="502" t="s">
        <v>321</v>
      </c>
      <c r="B649" s="502"/>
      <c r="C649" s="187">
        <f>C640</f>
        <v>729.98</v>
      </c>
      <c r="D649" s="187">
        <f>D640</f>
        <v>729.98</v>
      </c>
      <c r="E649" s="187">
        <f>E640</f>
        <v>729.98</v>
      </c>
      <c r="F649" s="187">
        <f>F640</f>
        <v>729.98</v>
      </c>
      <c r="G649" s="187">
        <f>G640</f>
        <v>729.98</v>
      </c>
      <c r="H649" s="187">
        <f>H640</f>
        <v>729.98</v>
      </c>
    </row>
    <row r="650" spans="1:8" ht="33" customHeight="1">
      <c r="A650" s="524" t="s">
        <v>242</v>
      </c>
      <c r="B650" s="525"/>
      <c r="C650" s="382">
        <f>C649</f>
        <v>729.98</v>
      </c>
      <c r="D650" s="382">
        <f>D649+D634+D618+D603</f>
        <v>729.98</v>
      </c>
      <c r="E650" s="382">
        <f>E649+E634+E618+E603</f>
        <v>729.98</v>
      </c>
      <c r="F650" s="382">
        <f>F649+F634+F618+F603</f>
        <v>729.98</v>
      </c>
      <c r="G650" s="382">
        <f>G649+G634+G618+G603</f>
        <v>729.98</v>
      </c>
      <c r="H650" s="382">
        <f>H649+H634+H618+H603</f>
        <v>729.98</v>
      </c>
    </row>
    <row r="651" spans="1:8" ht="12.75" customHeight="1">
      <c r="A651" s="373"/>
      <c r="B651" s="467"/>
      <c r="C651" s="424"/>
      <c r="D651" s="424"/>
      <c r="E651" s="424"/>
      <c r="F651" s="424"/>
      <c r="G651" s="264"/>
      <c r="H651" s="264"/>
    </row>
    <row r="652" spans="1:8" ht="12.75" customHeight="1">
      <c r="A652" s="373"/>
      <c r="B652" s="467"/>
      <c r="C652" s="424"/>
      <c r="D652" s="424"/>
      <c r="E652" s="424"/>
      <c r="F652" s="424"/>
      <c r="G652" s="264"/>
      <c r="H652" s="264"/>
    </row>
    <row r="653" spans="1:8" ht="12.75" customHeight="1">
      <c r="A653" s="564" t="s">
        <v>236</v>
      </c>
      <c r="B653" s="564"/>
      <c r="C653" s="427"/>
      <c r="D653" s="427"/>
      <c r="E653" s="427"/>
      <c r="F653" s="427"/>
      <c r="G653" s="273"/>
      <c r="H653" s="273"/>
    </row>
    <row r="654" spans="1:8" ht="12.75" thickBot="1">
      <c r="A654" s="212" t="s">
        <v>166</v>
      </c>
      <c r="B654" s="326"/>
      <c r="C654" s="394"/>
      <c r="D654" s="274"/>
      <c r="E654" s="274"/>
      <c r="F654" s="274"/>
      <c r="G654" s="274"/>
      <c r="H654" s="274"/>
    </row>
    <row r="655" spans="1:8" ht="11.25" customHeight="1">
      <c r="A655" s="498" t="s">
        <v>16</v>
      </c>
      <c r="B655" s="508" t="s">
        <v>17</v>
      </c>
      <c r="C655" s="500" t="s">
        <v>247</v>
      </c>
      <c r="D655" s="365"/>
      <c r="E655" s="365"/>
      <c r="F655" s="365"/>
      <c r="G655" s="365"/>
      <c r="H655" s="365"/>
    </row>
    <row r="656" spans="1:8" ht="29.25" customHeight="1" thickBot="1">
      <c r="A656" s="520"/>
      <c r="B656" s="523"/>
      <c r="C656" s="501"/>
      <c r="D656" s="367" t="s">
        <v>248</v>
      </c>
      <c r="E656" s="367" t="s">
        <v>249</v>
      </c>
      <c r="F656" s="367" t="s">
        <v>250</v>
      </c>
      <c r="G656" s="367" t="s">
        <v>251</v>
      </c>
      <c r="H656" s="367" t="s">
        <v>262</v>
      </c>
    </row>
    <row r="657" spans="1:8" ht="30.75" customHeight="1">
      <c r="A657" s="183">
        <v>3</v>
      </c>
      <c r="B657" s="381" t="s">
        <v>331</v>
      </c>
      <c r="C657" s="167">
        <f>C658+C665</f>
        <v>1608.69</v>
      </c>
      <c r="D657" s="167">
        <f>D658+D666</f>
        <v>0</v>
      </c>
      <c r="E657" s="167">
        <f>E658+E666</f>
        <v>0</v>
      </c>
      <c r="F657" s="167">
        <f>F658+F666</f>
        <v>0</v>
      </c>
      <c r="G657" s="167">
        <f>G658+G666</f>
        <v>0</v>
      </c>
      <c r="H657" s="167">
        <f>H658+H666</f>
        <v>0</v>
      </c>
    </row>
    <row r="658" spans="1:8" ht="32.25" customHeight="1">
      <c r="A658" s="188">
        <v>31</v>
      </c>
      <c r="B658" s="306" t="s">
        <v>31</v>
      </c>
      <c r="C658" s="168">
        <f>C659+C661+C663</f>
        <v>1521.8700000000001</v>
      </c>
      <c r="D658" s="168">
        <f>D659+D661+D663</f>
        <v>0</v>
      </c>
      <c r="E658" s="168">
        <f>E659+E661+E663</f>
        <v>0</v>
      </c>
      <c r="F658" s="168">
        <f>F659+F661+F663</f>
        <v>0</v>
      </c>
      <c r="G658" s="189">
        <f>F658/C658*100</f>
        <v>0</v>
      </c>
      <c r="H658" s="92">
        <v>0</v>
      </c>
    </row>
    <row r="659" spans="1:8" ht="32.25" customHeight="1">
      <c r="A659" s="188">
        <v>311</v>
      </c>
      <c r="B659" s="306" t="s">
        <v>33</v>
      </c>
      <c r="C659" s="168">
        <f>C660</f>
        <v>1251.23</v>
      </c>
      <c r="D659" s="168">
        <f>D660</f>
        <v>0</v>
      </c>
      <c r="E659" s="168">
        <f>E660</f>
        <v>0</v>
      </c>
      <c r="F659" s="168">
        <f>F660</f>
        <v>0</v>
      </c>
      <c r="G659" s="189">
        <f aca="true" t="shared" si="225" ref="G659:G667">F659/C659*100</f>
        <v>0</v>
      </c>
      <c r="H659" s="92">
        <v>0</v>
      </c>
    </row>
    <row r="660" spans="1:8" ht="34.5" customHeight="1">
      <c r="A660" s="82">
        <v>3111</v>
      </c>
      <c r="B660" s="303" t="s">
        <v>33</v>
      </c>
      <c r="C660" s="184">
        <v>1251.23</v>
      </c>
      <c r="D660" s="186">
        <v>0</v>
      </c>
      <c r="E660" s="186">
        <v>0</v>
      </c>
      <c r="F660" s="186">
        <v>0</v>
      </c>
      <c r="G660" s="185">
        <f t="shared" si="225"/>
        <v>0</v>
      </c>
      <c r="H660" s="185">
        <v>0</v>
      </c>
    </row>
    <row r="661" spans="1:8" ht="30.75" customHeight="1">
      <c r="A661" s="188">
        <v>312</v>
      </c>
      <c r="B661" s="306" t="s">
        <v>135</v>
      </c>
      <c r="C661" s="168">
        <f>C662</f>
        <v>64.19</v>
      </c>
      <c r="D661" s="168">
        <f>D662</f>
        <v>0</v>
      </c>
      <c r="E661" s="168">
        <f>E662</f>
        <v>0</v>
      </c>
      <c r="F661" s="168">
        <f>F662</f>
        <v>0</v>
      </c>
      <c r="G661" s="189">
        <f t="shared" si="225"/>
        <v>0</v>
      </c>
      <c r="H661" s="92">
        <v>0</v>
      </c>
    </row>
    <row r="662" spans="1:8" ht="36" customHeight="1">
      <c r="A662" s="82">
        <v>3121</v>
      </c>
      <c r="B662" s="310" t="s">
        <v>135</v>
      </c>
      <c r="C662" s="184">
        <v>64.19</v>
      </c>
      <c r="D662" s="186">
        <v>0</v>
      </c>
      <c r="E662" s="186">
        <v>0</v>
      </c>
      <c r="F662" s="186">
        <v>0</v>
      </c>
      <c r="G662" s="185">
        <f t="shared" si="225"/>
        <v>0</v>
      </c>
      <c r="H662" s="185">
        <v>0</v>
      </c>
    </row>
    <row r="663" spans="1:8" ht="23.25" customHeight="1">
      <c r="A663" s="188">
        <v>313</v>
      </c>
      <c r="B663" s="306" t="s">
        <v>38</v>
      </c>
      <c r="C663" s="168">
        <f>C664</f>
        <v>206.45</v>
      </c>
      <c r="D663" s="168">
        <f>D664</f>
        <v>0</v>
      </c>
      <c r="E663" s="168">
        <f>E664</f>
        <v>0</v>
      </c>
      <c r="F663" s="168">
        <f>F664</f>
        <v>0</v>
      </c>
      <c r="G663" s="189">
        <f t="shared" si="225"/>
        <v>0</v>
      </c>
      <c r="H663" s="92">
        <v>0</v>
      </c>
    </row>
    <row r="664" spans="1:8" ht="45" customHeight="1">
      <c r="A664" s="82">
        <v>3132</v>
      </c>
      <c r="B664" s="303" t="s">
        <v>167</v>
      </c>
      <c r="C664" s="184">
        <v>206.45</v>
      </c>
      <c r="D664" s="186">
        <v>0</v>
      </c>
      <c r="E664" s="186">
        <v>0</v>
      </c>
      <c r="F664" s="186">
        <v>0</v>
      </c>
      <c r="G664" s="185">
        <f t="shared" si="225"/>
        <v>0</v>
      </c>
      <c r="H664" s="185">
        <v>0</v>
      </c>
    </row>
    <row r="665" spans="1:8" ht="30.75" customHeight="1">
      <c r="A665" s="188">
        <v>32</v>
      </c>
      <c r="B665" s="306" t="s">
        <v>41</v>
      </c>
      <c r="C665" s="168">
        <f>C666</f>
        <v>86.82</v>
      </c>
      <c r="D665" s="168">
        <f>D666</f>
        <v>0</v>
      </c>
      <c r="E665" s="168">
        <f>E666</f>
        <v>0</v>
      </c>
      <c r="F665" s="168">
        <f>F666</f>
        <v>0</v>
      </c>
      <c r="G665" s="168">
        <f>G666</f>
        <v>0</v>
      </c>
      <c r="H665" s="168">
        <f>H666</f>
        <v>0</v>
      </c>
    </row>
    <row r="666" spans="1:8" ht="30" customHeight="1">
      <c r="A666" s="188">
        <v>321</v>
      </c>
      <c r="B666" s="306" t="s">
        <v>42</v>
      </c>
      <c r="C666" s="168">
        <f>C667</f>
        <v>86.82</v>
      </c>
      <c r="D666" s="168">
        <f>D667</f>
        <v>0</v>
      </c>
      <c r="E666" s="168">
        <f>E667</f>
        <v>0</v>
      </c>
      <c r="F666" s="168">
        <f>F667</f>
        <v>0</v>
      </c>
      <c r="G666" s="189">
        <f t="shared" si="225"/>
        <v>0</v>
      </c>
      <c r="H666" s="92">
        <v>0</v>
      </c>
    </row>
    <row r="667" spans="1:8" ht="46.5" customHeight="1">
      <c r="A667" s="82">
        <v>3212</v>
      </c>
      <c r="B667" s="303" t="s">
        <v>168</v>
      </c>
      <c r="C667" s="186">
        <v>86.82</v>
      </c>
      <c r="D667" s="186">
        <v>0</v>
      </c>
      <c r="E667" s="186">
        <v>0</v>
      </c>
      <c r="F667" s="186">
        <v>0</v>
      </c>
      <c r="G667" s="185">
        <f t="shared" si="225"/>
        <v>0</v>
      </c>
      <c r="H667" s="185">
        <v>0</v>
      </c>
    </row>
    <row r="668" spans="1:8" ht="28.5" customHeight="1">
      <c r="A668" s="502" t="s">
        <v>321</v>
      </c>
      <c r="B668" s="502"/>
      <c r="C668" s="187">
        <f aca="true" t="shared" si="226" ref="C668:H668">C657</f>
        <v>1608.69</v>
      </c>
      <c r="D668" s="187">
        <f t="shared" si="226"/>
        <v>0</v>
      </c>
      <c r="E668" s="187">
        <f t="shared" si="226"/>
        <v>0</v>
      </c>
      <c r="F668" s="187">
        <f t="shared" si="226"/>
        <v>0</v>
      </c>
      <c r="G668" s="187">
        <f t="shared" si="226"/>
        <v>0</v>
      </c>
      <c r="H668" s="187">
        <f t="shared" si="226"/>
        <v>0</v>
      </c>
    </row>
    <row r="669" spans="1:8" ht="11.25">
      <c r="A669" s="84"/>
      <c r="B669" s="332"/>
      <c r="C669" s="83"/>
      <c r="D669" s="83"/>
      <c r="E669" s="83"/>
      <c r="F669" s="83"/>
      <c r="G669" s="83"/>
      <c r="H669" s="83"/>
    </row>
    <row r="670" spans="1:8" ht="19.5" customHeight="1" thickBot="1">
      <c r="A670" s="212" t="s">
        <v>169</v>
      </c>
      <c r="B670" s="326"/>
      <c r="C670" s="395"/>
      <c r="D670" s="274"/>
      <c r="E670" s="274"/>
      <c r="F670" s="274"/>
      <c r="G670" s="274"/>
      <c r="H670" s="274"/>
    </row>
    <row r="671" spans="1:8" ht="11.25" customHeight="1">
      <c r="A671" s="498" t="s">
        <v>16</v>
      </c>
      <c r="B671" s="508" t="s">
        <v>17</v>
      </c>
      <c r="C671" s="500" t="s">
        <v>247</v>
      </c>
      <c r="D671" s="365"/>
      <c r="E671" s="365"/>
      <c r="F671" s="365"/>
      <c r="G671" s="365"/>
      <c r="H671" s="365"/>
    </row>
    <row r="672" spans="1:8" ht="32.25" customHeight="1" thickBot="1">
      <c r="A672" s="499"/>
      <c r="B672" s="514"/>
      <c r="C672" s="501"/>
      <c r="D672" s="367" t="s">
        <v>248</v>
      </c>
      <c r="E672" s="367" t="s">
        <v>249</v>
      </c>
      <c r="F672" s="367" t="s">
        <v>250</v>
      </c>
      <c r="G672" s="367" t="s">
        <v>251</v>
      </c>
      <c r="H672" s="367" t="s">
        <v>262</v>
      </c>
    </row>
    <row r="673" spans="1:8" ht="30.75" customHeight="1">
      <c r="A673" s="183">
        <v>3</v>
      </c>
      <c r="B673" s="183" t="s">
        <v>331</v>
      </c>
      <c r="C673" s="167">
        <f aca="true" t="shared" si="227" ref="C673:H673">C674+C681</f>
        <v>8370.81</v>
      </c>
      <c r="D673" s="167">
        <f t="shared" si="227"/>
        <v>0</v>
      </c>
      <c r="E673" s="167">
        <f t="shared" si="227"/>
        <v>0</v>
      </c>
      <c r="F673" s="167">
        <f t="shared" si="227"/>
        <v>0</v>
      </c>
      <c r="G673" s="167">
        <f t="shared" si="227"/>
        <v>0</v>
      </c>
      <c r="H673" s="167">
        <f t="shared" si="227"/>
        <v>0</v>
      </c>
    </row>
    <row r="674" spans="1:8" ht="30.75" customHeight="1">
      <c r="A674" s="188">
        <v>31</v>
      </c>
      <c r="B674" s="306" t="s">
        <v>31</v>
      </c>
      <c r="C674" s="168">
        <f>C675+C677+C679</f>
        <v>7919.04</v>
      </c>
      <c r="D674" s="168">
        <f>D675+D677+D679</f>
        <v>0</v>
      </c>
      <c r="E674" s="168">
        <f>E675+E677+E679</f>
        <v>0</v>
      </c>
      <c r="F674" s="168">
        <f>F675+F677+F679</f>
        <v>0</v>
      </c>
      <c r="G674" s="168">
        <f>G675+G677+G679</f>
        <v>0</v>
      </c>
      <c r="H674" s="168">
        <f>H675+H677+H679</f>
        <v>0</v>
      </c>
    </row>
    <row r="675" spans="1:8" ht="34.5" customHeight="1">
      <c r="A675" s="188">
        <v>311</v>
      </c>
      <c r="B675" s="306" t="s">
        <v>33</v>
      </c>
      <c r="C675" s="168">
        <f aca="true" t="shared" si="228" ref="C675:H675">C676</f>
        <v>6510.77</v>
      </c>
      <c r="D675" s="168">
        <f t="shared" si="228"/>
        <v>0</v>
      </c>
      <c r="E675" s="168">
        <f t="shared" si="228"/>
        <v>0</v>
      </c>
      <c r="F675" s="168">
        <f t="shared" si="228"/>
        <v>0</v>
      </c>
      <c r="G675" s="168">
        <f t="shared" si="228"/>
        <v>0</v>
      </c>
      <c r="H675" s="168">
        <f t="shared" si="228"/>
        <v>0</v>
      </c>
    </row>
    <row r="676" spans="1:8" ht="33" customHeight="1">
      <c r="A676" s="82">
        <v>3111</v>
      </c>
      <c r="B676" s="303" t="s">
        <v>33</v>
      </c>
      <c r="C676" s="184">
        <v>6510.77</v>
      </c>
      <c r="D676" s="186">
        <v>0</v>
      </c>
      <c r="E676" s="186">
        <v>0</v>
      </c>
      <c r="F676" s="186">
        <v>0</v>
      </c>
      <c r="G676" s="185">
        <f aca="true" t="shared" si="229" ref="G676:G683">F676/C676*100</f>
        <v>0</v>
      </c>
      <c r="H676" s="185">
        <v>0</v>
      </c>
    </row>
    <row r="677" spans="1:8" ht="36" customHeight="1">
      <c r="A677" s="188">
        <v>312</v>
      </c>
      <c r="B677" s="306" t="s">
        <v>135</v>
      </c>
      <c r="C677" s="168">
        <f aca="true" t="shared" si="230" ref="C677:H677">C678</f>
        <v>333.98</v>
      </c>
      <c r="D677" s="168">
        <f t="shared" si="230"/>
        <v>0</v>
      </c>
      <c r="E677" s="168">
        <f t="shared" si="230"/>
        <v>0</v>
      </c>
      <c r="F677" s="168">
        <f t="shared" si="230"/>
        <v>0</v>
      </c>
      <c r="G677" s="168">
        <f t="shared" si="230"/>
        <v>0</v>
      </c>
      <c r="H677" s="168">
        <f t="shared" si="230"/>
        <v>0</v>
      </c>
    </row>
    <row r="678" spans="1:8" ht="36.75" customHeight="1">
      <c r="A678" s="82">
        <v>3121</v>
      </c>
      <c r="B678" s="310" t="s">
        <v>135</v>
      </c>
      <c r="C678" s="184">
        <v>333.98</v>
      </c>
      <c r="D678" s="186">
        <v>0</v>
      </c>
      <c r="E678" s="186">
        <v>0</v>
      </c>
      <c r="F678" s="186">
        <v>0</v>
      </c>
      <c r="G678" s="185">
        <f t="shared" si="229"/>
        <v>0</v>
      </c>
      <c r="H678" s="185">
        <v>0</v>
      </c>
    </row>
    <row r="679" spans="1:8" ht="22.5" customHeight="1">
      <c r="A679" s="188">
        <v>313</v>
      </c>
      <c r="B679" s="306" t="s">
        <v>38</v>
      </c>
      <c r="C679" s="168">
        <f aca="true" t="shared" si="231" ref="C679:H679">C680</f>
        <v>1074.29</v>
      </c>
      <c r="D679" s="168">
        <f t="shared" si="231"/>
        <v>0</v>
      </c>
      <c r="E679" s="168">
        <f t="shared" si="231"/>
        <v>0</v>
      </c>
      <c r="F679" s="168">
        <f t="shared" si="231"/>
        <v>0</v>
      </c>
      <c r="G679" s="168">
        <f t="shared" si="231"/>
        <v>0</v>
      </c>
      <c r="H679" s="168">
        <f t="shared" si="231"/>
        <v>0</v>
      </c>
    </row>
    <row r="680" spans="1:8" ht="47.25" customHeight="1">
      <c r="A680" s="82">
        <v>3132</v>
      </c>
      <c r="B680" s="303" t="s">
        <v>167</v>
      </c>
      <c r="C680" s="184">
        <v>1074.29</v>
      </c>
      <c r="D680" s="186">
        <v>0</v>
      </c>
      <c r="E680" s="186">
        <v>0</v>
      </c>
      <c r="F680" s="186">
        <v>0</v>
      </c>
      <c r="G680" s="185">
        <f t="shared" si="229"/>
        <v>0</v>
      </c>
      <c r="H680" s="185">
        <v>0</v>
      </c>
    </row>
    <row r="681" spans="1:8" ht="37.5" customHeight="1">
      <c r="A681" s="188">
        <v>32</v>
      </c>
      <c r="B681" s="306" t="s">
        <v>41</v>
      </c>
      <c r="C681" s="168">
        <f aca="true" t="shared" si="232" ref="C681:H682">C682</f>
        <v>451.77</v>
      </c>
      <c r="D681" s="168">
        <f t="shared" si="232"/>
        <v>0</v>
      </c>
      <c r="E681" s="168">
        <f t="shared" si="232"/>
        <v>0</v>
      </c>
      <c r="F681" s="168">
        <f t="shared" si="232"/>
        <v>0</v>
      </c>
      <c r="G681" s="168">
        <f t="shared" si="232"/>
        <v>0</v>
      </c>
      <c r="H681" s="168">
        <f t="shared" si="232"/>
        <v>0</v>
      </c>
    </row>
    <row r="682" spans="1:8" ht="32.25" customHeight="1">
      <c r="A682" s="188">
        <v>321</v>
      </c>
      <c r="B682" s="306" t="s">
        <v>42</v>
      </c>
      <c r="C682" s="168">
        <f t="shared" si="232"/>
        <v>451.77</v>
      </c>
      <c r="D682" s="168">
        <f t="shared" si="232"/>
        <v>0</v>
      </c>
      <c r="E682" s="168">
        <f t="shared" si="232"/>
        <v>0</v>
      </c>
      <c r="F682" s="168">
        <f t="shared" si="232"/>
        <v>0</v>
      </c>
      <c r="G682" s="168">
        <f t="shared" si="232"/>
        <v>0</v>
      </c>
      <c r="H682" s="168">
        <f t="shared" si="232"/>
        <v>0</v>
      </c>
    </row>
    <row r="683" spans="1:8" ht="25.5" customHeight="1">
      <c r="A683" s="82">
        <v>3212</v>
      </c>
      <c r="B683" s="303" t="s">
        <v>168</v>
      </c>
      <c r="C683" s="186">
        <v>451.77</v>
      </c>
      <c r="D683" s="186">
        <v>0</v>
      </c>
      <c r="E683" s="186">
        <v>0</v>
      </c>
      <c r="F683" s="191">
        <v>0</v>
      </c>
      <c r="G683" s="185">
        <f t="shared" si="229"/>
        <v>0</v>
      </c>
      <c r="H683" s="185">
        <v>0</v>
      </c>
    </row>
    <row r="684" spans="1:8" ht="11.25">
      <c r="A684" s="85"/>
      <c r="B684" s="333"/>
      <c r="C684" s="275"/>
      <c r="D684" s="275"/>
      <c r="E684" s="275"/>
      <c r="F684" s="276"/>
      <c r="G684" s="189"/>
      <c r="H684" s="92"/>
    </row>
    <row r="685" spans="1:8" ht="22.5" customHeight="1">
      <c r="A685" s="502" t="s">
        <v>328</v>
      </c>
      <c r="B685" s="502"/>
      <c r="C685" s="187">
        <f aca="true" t="shared" si="233" ref="C685:H685">C673</f>
        <v>8370.81</v>
      </c>
      <c r="D685" s="187">
        <f t="shared" si="233"/>
        <v>0</v>
      </c>
      <c r="E685" s="187">
        <f t="shared" si="233"/>
        <v>0</v>
      </c>
      <c r="F685" s="187">
        <f t="shared" si="233"/>
        <v>0</v>
      </c>
      <c r="G685" s="187">
        <f t="shared" si="233"/>
        <v>0</v>
      </c>
      <c r="H685" s="187">
        <f t="shared" si="233"/>
        <v>0</v>
      </c>
    </row>
    <row r="686" spans="1:8" ht="33" customHeight="1">
      <c r="A686" s="529" t="s">
        <v>203</v>
      </c>
      <c r="B686" s="530"/>
      <c r="C686" s="343">
        <f aca="true" t="shared" si="234" ref="C686:H686">C685+C668</f>
        <v>9979.5</v>
      </c>
      <c r="D686" s="343">
        <f t="shared" si="234"/>
        <v>0</v>
      </c>
      <c r="E686" s="343">
        <f t="shared" si="234"/>
        <v>0</v>
      </c>
      <c r="F686" s="343">
        <f t="shared" si="234"/>
        <v>0</v>
      </c>
      <c r="G686" s="343">
        <f t="shared" si="234"/>
        <v>0</v>
      </c>
      <c r="H686" s="343">
        <f t="shared" si="234"/>
        <v>0</v>
      </c>
    </row>
    <row r="687" spans="1:8" ht="18" customHeight="1">
      <c r="A687" s="344"/>
      <c r="B687" s="463"/>
      <c r="C687" s="267"/>
      <c r="D687" s="267"/>
      <c r="E687" s="267"/>
      <c r="F687" s="267"/>
      <c r="G687" s="267"/>
      <c r="H687" s="267"/>
    </row>
    <row r="688" spans="1:8" ht="15" customHeight="1">
      <c r="A688" s="366"/>
      <c r="B688" s="464"/>
      <c r="C688" s="253"/>
      <c r="D688" s="253"/>
      <c r="E688" s="253"/>
      <c r="F688" s="253"/>
      <c r="G688" s="253"/>
      <c r="H688" s="253"/>
    </row>
    <row r="689" spans="1:8" ht="12" customHeight="1">
      <c r="A689" s="87"/>
      <c r="B689" s="334"/>
      <c r="C689" s="86"/>
      <c r="D689" s="86"/>
      <c r="E689" s="86"/>
      <c r="F689" s="86"/>
      <c r="G689" s="86"/>
      <c r="H689" s="86"/>
    </row>
    <row r="690" spans="1:8" ht="21.75" customHeight="1">
      <c r="A690" s="513" t="s">
        <v>360</v>
      </c>
      <c r="B690" s="513"/>
      <c r="C690" s="513"/>
      <c r="D690" s="372"/>
      <c r="E690" s="372"/>
      <c r="F690" s="372"/>
      <c r="G690" s="372"/>
      <c r="H690" s="372"/>
    </row>
    <row r="691" spans="1:8" ht="15.75" customHeight="1" thickBot="1">
      <c r="A691" s="212" t="s">
        <v>219</v>
      </c>
      <c r="B691" s="320"/>
      <c r="C691" s="99"/>
      <c r="D691" s="249"/>
      <c r="E691" s="249"/>
      <c r="F691" s="249"/>
      <c r="G691" s="249"/>
      <c r="H691" s="249"/>
    </row>
    <row r="692" spans="1:8" ht="25.5" customHeight="1">
      <c r="A692" s="498" t="s">
        <v>16</v>
      </c>
      <c r="B692" s="508" t="s">
        <v>17</v>
      </c>
      <c r="C692" s="500" t="s">
        <v>247</v>
      </c>
      <c r="D692" s="365"/>
      <c r="E692" s="365"/>
      <c r="F692" s="365"/>
      <c r="G692" s="365"/>
      <c r="H692" s="365"/>
    </row>
    <row r="693" spans="1:8" ht="31.5" customHeight="1" thickBot="1">
      <c r="A693" s="499"/>
      <c r="B693" s="514"/>
      <c r="C693" s="501"/>
      <c r="D693" s="367" t="s">
        <v>248</v>
      </c>
      <c r="E693" s="367" t="s">
        <v>249</v>
      </c>
      <c r="F693" s="367" t="s">
        <v>250</v>
      </c>
      <c r="G693" s="367" t="s">
        <v>251</v>
      </c>
      <c r="H693" s="367" t="s">
        <v>262</v>
      </c>
    </row>
    <row r="694" spans="1:8" ht="38.25" customHeight="1">
      <c r="A694" s="183">
        <v>4</v>
      </c>
      <c r="B694" s="183" t="s">
        <v>355</v>
      </c>
      <c r="C694" s="167">
        <f aca="true" t="shared" si="235" ref="C694:H696">C695</f>
        <v>11641.4</v>
      </c>
      <c r="D694" s="167">
        <f t="shared" si="235"/>
        <v>11945.05</v>
      </c>
      <c r="E694" s="167">
        <f t="shared" si="235"/>
        <v>11945.05</v>
      </c>
      <c r="F694" s="167">
        <f t="shared" si="235"/>
        <v>11945.05</v>
      </c>
      <c r="G694" s="167">
        <f t="shared" si="235"/>
        <v>11945.05</v>
      </c>
      <c r="H694" s="167">
        <f t="shared" si="235"/>
        <v>11945.05</v>
      </c>
    </row>
    <row r="695" spans="1:8" ht="33" customHeight="1">
      <c r="A695" s="188">
        <v>42</v>
      </c>
      <c r="B695" s="306" t="s">
        <v>86</v>
      </c>
      <c r="C695" s="168">
        <f>C696</f>
        <v>11641.4</v>
      </c>
      <c r="D695" s="168">
        <f t="shared" si="235"/>
        <v>11945.05</v>
      </c>
      <c r="E695" s="168">
        <f t="shared" si="235"/>
        <v>11945.05</v>
      </c>
      <c r="F695" s="168">
        <f t="shared" si="235"/>
        <v>11945.05</v>
      </c>
      <c r="G695" s="168">
        <f t="shared" si="235"/>
        <v>11945.05</v>
      </c>
      <c r="H695" s="168">
        <f t="shared" si="235"/>
        <v>11945.05</v>
      </c>
    </row>
    <row r="696" spans="1:8" ht="20.25" customHeight="1">
      <c r="A696" s="188">
        <v>424</v>
      </c>
      <c r="B696" s="306" t="s">
        <v>93</v>
      </c>
      <c r="C696" s="168">
        <f>C697</f>
        <v>11641.4</v>
      </c>
      <c r="D696" s="168">
        <f t="shared" si="235"/>
        <v>11945.05</v>
      </c>
      <c r="E696" s="168">
        <f t="shared" si="235"/>
        <v>11945.05</v>
      </c>
      <c r="F696" s="168">
        <f t="shared" si="235"/>
        <v>11945.05</v>
      </c>
      <c r="G696" s="168">
        <f t="shared" si="235"/>
        <v>11945.05</v>
      </c>
      <c r="H696" s="168">
        <f t="shared" si="235"/>
        <v>11945.05</v>
      </c>
    </row>
    <row r="697" spans="1:8" ht="17.25" customHeight="1">
      <c r="A697" s="82">
        <v>4241</v>
      </c>
      <c r="B697" s="303" t="s">
        <v>93</v>
      </c>
      <c r="C697" s="184">
        <v>11641.4</v>
      </c>
      <c r="D697" s="186">
        <v>11945.05</v>
      </c>
      <c r="E697" s="186">
        <v>11945.05</v>
      </c>
      <c r="F697" s="186">
        <v>11945.05</v>
      </c>
      <c r="G697" s="186">
        <v>11945.05</v>
      </c>
      <c r="H697" s="186">
        <v>11945.05</v>
      </c>
    </row>
    <row r="698" spans="1:8" ht="25.5" customHeight="1">
      <c r="A698" s="502" t="s">
        <v>317</v>
      </c>
      <c r="B698" s="502"/>
      <c r="C698" s="187">
        <f aca="true" t="shared" si="236" ref="C698:H698">C694</f>
        <v>11641.4</v>
      </c>
      <c r="D698" s="187">
        <f t="shared" si="236"/>
        <v>11945.05</v>
      </c>
      <c r="E698" s="187">
        <f t="shared" si="236"/>
        <v>11945.05</v>
      </c>
      <c r="F698" s="187">
        <f t="shared" si="236"/>
        <v>11945.05</v>
      </c>
      <c r="G698" s="187">
        <f t="shared" si="236"/>
        <v>11945.05</v>
      </c>
      <c r="H698" s="187">
        <f t="shared" si="236"/>
        <v>11945.05</v>
      </c>
    </row>
    <row r="699" spans="1:8" ht="35.25" customHeight="1">
      <c r="A699" s="517" t="s">
        <v>345</v>
      </c>
      <c r="B699" s="528"/>
      <c r="C699" s="382">
        <f aca="true" t="shared" si="237" ref="C699:H699">C698</f>
        <v>11641.4</v>
      </c>
      <c r="D699" s="382">
        <f t="shared" si="237"/>
        <v>11945.05</v>
      </c>
      <c r="E699" s="382">
        <f t="shared" si="237"/>
        <v>11945.05</v>
      </c>
      <c r="F699" s="382">
        <f t="shared" si="237"/>
        <v>11945.05</v>
      </c>
      <c r="G699" s="382">
        <f t="shared" si="237"/>
        <v>11945.05</v>
      </c>
      <c r="H699" s="382">
        <f t="shared" si="237"/>
        <v>11945.05</v>
      </c>
    </row>
    <row r="700" spans="1:8" ht="12">
      <c r="A700" s="223"/>
      <c r="B700" s="468"/>
      <c r="C700" s="427"/>
      <c r="D700" s="427"/>
      <c r="E700" s="427"/>
      <c r="F700" s="427"/>
      <c r="G700" s="273"/>
      <c r="H700" s="273"/>
    </row>
    <row r="701" spans="1:8" ht="12">
      <c r="A701" s="223"/>
      <c r="B701" s="468"/>
      <c r="C701" s="427"/>
      <c r="D701" s="427"/>
      <c r="E701" s="427"/>
      <c r="F701" s="427"/>
      <c r="G701" s="273"/>
      <c r="H701" s="273"/>
    </row>
    <row r="702" spans="1:8" ht="13.5">
      <c r="A702" s="513" t="s">
        <v>243</v>
      </c>
      <c r="B702" s="513"/>
      <c r="C702" s="513"/>
      <c r="D702" s="86"/>
      <c r="E702" s="86"/>
      <c r="F702" s="86"/>
      <c r="G702" s="86"/>
      <c r="H702" s="86"/>
    </row>
    <row r="703" spans="1:8" ht="12.75" thickBot="1">
      <c r="A703" s="212" t="s">
        <v>166</v>
      </c>
      <c r="B703" s="326"/>
      <c r="C703" s="395"/>
      <c r="D703" s="274"/>
      <c r="E703" s="274"/>
      <c r="F703" s="274"/>
      <c r="G703" s="274"/>
      <c r="H703" s="274"/>
    </row>
    <row r="704" spans="1:8" ht="11.25" customHeight="1">
      <c r="A704" s="498" t="s">
        <v>16</v>
      </c>
      <c r="B704" s="508" t="s">
        <v>17</v>
      </c>
      <c r="C704" s="500" t="s">
        <v>247</v>
      </c>
      <c r="D704" s="365"/>
      <c r="E704" s="365"/>
      <c r="F704" s="365"/>
      <c r="G704" s="365"/>
      <c r="H704" s="365"/>
    </row>
    <row r="705" spans="1:8" ht="34.5" customHeight="1" thickBot="1">
      <c r="A705" s="499"/>
      <c r="B705" s="514"/>
      <c r="C705" s="501"/>
      <c r="D705" s="367" t="s">
        <v>248</v>
      </c>
      <c r="E705" s="367" t="s">
        <v>249</v>
      </c>
      <c r="F705" s="367" t="s">
        <v>250</v>
      </c>
      <c r="G705" s="367" t="s">
        <v>251</v>
      </c>
      <c r="H705" s="367" t="s">
        <v>262</v>
      </c>
    </row>
    <row r="706" spans="1:8" ht="33" customHeight="1">
      <c r="A706" s="183">
        <v>3</v>
      </c>
      <c r="B706" s="183" t="s">
        <v>331</v>
      </c>
      <c r="C706" s="257">
        <f aca="true" t="shared" si="238" ref="C706:H706">C707+C714</f>
        <v>907.02</v>
      </c>
      <c r="D706" s="257">
        <f t="shared" si="238"/>
        <v>2206.63</v>
      </c>
      <c r="E706" s="257">
        <f t="shared" si="238"/>
        <v>2206.79</v>
      </c>
      <c r="F706" s="257">
        <f t="shared" si="238"/>
        <v>0</v>
      </c>
      <c r="G706" s="257">
        <f t="shared" si="238"/>
        <v>0</v>
      </c>
      <c r="H706" s="257">
        <f t="shared" si="238"/>
        <v>0</v>
      </c>
    </row>
    <row r="707" spans="1:8" ht="26.25" customHeight="1">
      <c r="A707" s="188">
        <v>31</v>
      </c>
      <c r="B707" s="306" t="s">
        <v>170</v>
      </c>
      <c r="C707" s="168">
        <f>C708+C710+C712</f>
        <v>856.22</v>
      </c>
      <c r="D707" s="168">
        <f>D708+D710+D712</f>
        <v>2012.8600000000001</v>
      </c>
      <c r="E707" s="168">
        <f>E708+E710+E712</f>
        <v>2013.02</v>
      </c>
      <c r="F707" s="168">
        <f>F708+F710+F712</f>
        <v>0</v>
      </c>
      <c r="G707" s="168">
        <f>G708+G710+G712</f>
        <v>0</v>
      </c>
      <c r="H707" s="168">
        <f>H708+H710+H712</f>
        <v>0</v>
      </c>
    </row>
    <row r="708" spans="1:8" ht="33" customHeight="1">
      <c r="A708" s="188">
        <v>311</v>
      </c>
      <c r="B708" s="306" t="s">
        <v>33</v>
      </c>
      <c r="C708" s="168">
        <f aca="true" t="shared" si="239" ref="C708:H708">C709</f>
        <v>669.08</v>
      </c>
      <c r="D708" s="168">
        <f t="shared" si="239"/>
        <v>1661.91</v>
      </c>
      <c r="E708" s="168">
        <f t="shared" si="239"/>
        <v>1661.91</v>
      </c>
      <c r="F708" s="168">
        <f t="shared" si="239"/>
        <v>0</v>
      </c>
      <c r="G708" s="168">
        <f t="shared" si="239"/>
        <v>0</v>
      </c>
      <c r="H708" s="168">
        <f t="shared" si="239"/>
        <v>0</v>
      </c>
    </row>
    <row r="709" spans="1:8" ht="36" customHeight="1">
      <c r="A709" s="82">
        <v>3111</v>
      </c>
      <c r="B709" s="303" t="s">
        <v>33</v>
      </c>
      <c r="C709" s="184">
        <v>669.08</v>
      </c>
      <c r="D709" s="186">
        <v>1661.91</v>
      </c>
      <c r="E709" s="186">
        <v>1661.91</v>
      </c>
      <c r="F709" s="186">
        <v>0</v>
      </c>
      <c r="G709" s="185">
        <v>0</v>
      </c>
      <c r="H709" s="185">
        <f aca="true" t="shared" si="240" ref="H709:H716">F709/E709*100</f>
        <v>0</v>
      </c>
    </row>
    <row r="710" spans="1:8" ht="32.25" customHeight="1">
      <c r="A710" s="188">
        <v>312</v>
      </c>
      <c r="B710" s="306" t="s">
        <v>135</v>
      </c>
      <c r="C710" s="168">
        <f aca="true" t="shared" si="241" ref="C710:H710">C711</f>
        <v>76.74</v>
      </c>
      <c r="D710" s="168">
        <f t="shared" si="241"/>
        <v>76.74</v>
      </c>
      <c r="E710" s="168">
        <f t="shared" si="241"/>
        <v>76.74</v>
      </c>
      <c r="F710" s="168">
        <f t="shared" si="241"/>
        <v>0</v>
      </c>
      <c r="G710" s="168">
        <f t="shared" si="241"/>
        <v>0</v>
      </c>
      <c r="H710" s="168">
        <f t="shared" si="241"/>
        <v>0</v>
      </c>
    </row>
    <row r="711" spans="1:8" ht="37.5" customHeight="1">
      <c r="A711" s="82">
        <v>3121</v>
      </c>
      <c r="B711" s="310" t="s">
        <v>135</v>
      </c>
      <c r="C711" s="184">
        <v>76.74</v>
      </c>
      <c r="D711" s="186">
        <v>76.74</v>
      </c>
      <c r="E711" s="186">
        <v>76.74</v>
      </c>
      <c r="F711" s="186">
        <v>0</v>
      </c>
      <c r="G711" s="185">
        <v>0</v>
      </c>
      <c r="H711" s="185">
        <f t="shared" si="240"/>
        <v>0</v>
      </c>
    </row>
    <row r="712" spans="1:8" ht="23.25" customHeight="1">
      <c r="A712" s="188">
        <v>313</v>
      </c>
      <c r="B712" s="306" t="s">
        <v>38</v>
      </c>
      <c r="C712" s="168">
        <f aca="true" t="shared" si="242" ref="C712:H712">C713</f>
        <v>110.4</v>
      </c>
      <c r="D712" s="168">
        <f t="shared" si="242"/>
        <v>274.21</v>
      </c>
      <c r="E712" s="168">
        <f t="shared" si="242"/>
        <v>274.37</v>
      </c>
      <c r="F712" s="168">
        <f t="shared" si="242"/>
        <v>0</v>
      </c>
      <c r="G712" s="168">
        <f t="shared" si="242"/>
        <v>0</v>
      </c>
      <c r="H712" s="168">
        <f t="shared" si="242"/>
        <v>0</v>
      </c>
    </row>
    <row r="713" spans="1:8" ht="45" customHeight="1">
      <c r="A713" s="82">
        <v>3132</v>
      </c>
      <c r="B713" s="303" t="s">
        <v>167</v>
      </c>
      <c r="C713" s="184">
        <v>110.4</v>
      </c>
      <c r="D713" s="186">
        <v>274.21</v>
      </c>
      <c r="E713" s="186">
        <v>274.37</v>
      </c>
      <c r="F713" s="186">
        <v>0</v>
      </c>
      <c r="G713" s="185">
        <v>0</v>
      </c>
      <c r="H713" s="92">
        <f t="shared" si="240"/>
        <v>0</v>
      </c>
    </row>
    <row r="714" spans="1:8" ht="45" customHeight="1">
      <c r="A714" s="188">
        <v>32</v>
      </c>
      <c r="B714" s="306" t="s">
        <v>41</v>
      </c>
      <c r="C714" s="168">
        <f aca="true" t="shared" si="243" ref="C714:H715">C715</f>
        <v>50.8</v>
      </c>
      <c r="D714" s="168">
        <f t="shared" si="243"/>
        <v>193.77</v>
      </c>
      <c r="E714" s="168">
        <f t="shared" si="243"/>
        <v>193.77</v>
      </c>
      <c r="F714" s="168">
        <f t="shared" si="243"/>
        <v>0</v>
      </c>
      <c r="G714" s="168">
        <f t="shared" si="243"/>
        <v>0</v>
      </c>
      <c r="H714" s="168">
        <f t="shared" si="243"/>
        <v>0</v>
      </c>
    </row>
    <row r="715" spans="1:8" ht="35.25" customHeight="1">
      <c r="A715" s="188">
        <v>321</v>
      </c>
      <c r="B715" s="306" t="s">
        <v>42</v>
      </c>
      <c r="C715" s="168">
        <f>C716</f>
        <v>50.8</v>
      </c>
      <c r="D715" s="168">
        <f t="shared" si="243"/>
        <v>193.77</v>
      </c>
      <c r="E715" s="168">
        <f t="shared" si="243"/>
        <v>193.77</v>
      </c>
      <c r="F715" s="168">
        <f t="shared" si="243"/>
        <v>0</v>
      </c>
      <c r="G715" s="168">
        <f t="shared" si="243"/>
        <v>0</v>
      </c>
      <c r="H715" s="168">
        <f t="shared" si="243"/>
        <v>0</v>
      </c>
    </row>
    <row r="716" spans="1:8" ht="27" customHeight="1">
      <c r="A716" s="82">
        <v>3212</v>
      </c>
      <c r="B716" s="327" t="s">
        <v>168</v>
      </c>
      <c r="C716" s="186">
        <v>50.8</v>
      </c>
      <c r="D716" s="186">
        <v>193.77</v>
      </c>
      <c r="E716" s="186">
        <v>193.77</v>
      </c>
      <c r="F716" s="186">
        <v>0</v>
      </c>
      <c r="G716" s="185">
        <v>0</v>
      </c>
      <c r="H716" s="92">
        <f t="shared" si="240"/>
        <v>0</v>
      </c>
    </row>
    <row r="717" spans="1:8" ht="21" customHeight="1">
      <c r="A717" s="502" t="s">
        <v>321</v>
      </c>
      <c r="B717" s="502"/>
      <c r="C717" s="187">
        <f aca="true" t="shared" si="244" ref="C717:H717">C706</f>
        <v>907.02</v>
      </c>
      <c r="D717" s="187">
        <f t="shared" si="244"/>
        <v>2206.63</v>
      </c>
      <c r="E717" s="187">
        <f t="shared" si="244"/>
        <v>2206.79</v>
      </c>
      <c r="F717" s="187">
        <f t="shared" si="244"/>
        <v>0</v>
      </c>
      <c r="G717" s="187">
        <f t="shared" si="244"/>
        <v>0</v>
      </c>
      <c r="H717" s="187">
        <f t="shared" si="244"/>
        <v>0</v>
      </c>
    </row>
    <row r="718" spans="1:8" ht="11.25">
      <c r="A718" s="219"/>
      <c r="B718" s="324"/>
      <c r="C718" s="253"/>
      <c r="D718" s="253"/>
      <c r="E718" s="253"/>
      <c r="F718" s="253"/>
      <c r="G718" s="253"/>
      <c r="H718" s="253"/>
    </row>
    <row r="719" spans="1:8" ht="3.75" customHeight="1">
      <c r="A719" s="219"/>
      <c r="B719" s="324"/>
      <c r="C719" s="253"/>
      <c r="D719" s="253"/>
      <c r="E719" s="253"/>
      <c r="F719" s="253"/>
      <c r="G719" s="253"/>
      <c r="H719" s="253"/>
    </row>
    <row r="720" spans="1:8" ht="11.25" hidden="1">
      <c r="A720" s="219"/>
      <c r="B720" s="324"/>
      <c r="C720" s="253"/>
      <c r="D720" s="253"/>
      <c r="E720" s="253"/>
      <c r="F720" s="253"/>
      <c r="G720" s="253"/>
      <c r="H720" s="253"/>
    </row>
    <row r="721" spans="1:8" ht="12.75" thickBot="1">
      <c r="A721" s="212" t="s">
        <v>169</v>
      </c>
      <c r="B721" s="326"/>
      <c r="C721" s="395"/>
      <c r="D721" s="274"/>
      <c r="E721" s="274"/>
      <c r="F721" s="274"/>
      <c r="G721" s="274"/>
      <c r="H721" s="274"/>
    </row>
    <row r="722" spans="1:8" ht="11.25" customHeight="1">
      <c r="A722" s="498" t="s">
        <v>16</v>
      </c>
      <c r="B722" s="508" t="s">
        <v>17</v>
      </c>
      <c r="C722" s="500" t="s">
        <v>247</v>
      </c>
      <c r="D722" s="365"/>
      <c r="E722" s="365"/>
      <c r="F722" s="365"/>
      <c r="G722" s="365"/>
      <c r="H722" s="365"/>
    </row>
    <row r="723" spans="1:8" ht="21.75" thickBot="1">
      <c r="A723" s="520"/>
      <c r="B723" s="523"/>
      <c r="C723" s="501"/>
      <c r="D723" s="367" t="s">
        <v>248</v>
      </c>
      <c r="E723" s="367" t="s">
        <v>249</v>
      </c>
      <c r="F723" s="367" t="s">
        <v>250</v>
      </c>
      <c r="G723" s="367" t="s">
        <v>251</v>
      </c>
      <c r="H723" s="367" t="s">
        <v>262</v>
      </c>
    </row>
    <row r="724" spans="1:8" ht="27.75" customHeight="1">
      <c r="A724" s="414">
        <v>3</v>
      </c>
      <c r="B724" s="414" t="s">
        <v>331</v>
      </c>
      <c r="C724" s="257">
        <f aca="true" t="shared" si="245" ref="C724:H724">C725+C732</f>
        <v>2230.37</v>
      </c>
      <c r="D724" s="257">
        <f t="shared" si="245"/>
        <v>5426.139999999999</v>
      </c>
      <c r="E724" s="257">
        <f t="shared" si="245"/>
        <v>5426.529999999999</v>
      </c>
      <c r="F724" s="257">
        <f t="shared" si="245"/>
        <v>0</v>
      </c>
      <c r="G724" s="257">
        <f t="shared" si="245"/>
        <v>0</v>
      </c>
      <c r="H724" s="257">
        <f t="shared" si="245"/>
        <v>0</v>
      </c>
    </row>
    <row r="725" spans="1:8" ht="22.5" customHeight="1">
      <c r="A725" s="188">
        <v>31</v>
      </c>
      <c r="B725" s="306" t="s">
        <v>170</v>
      </c>
      <c r="C725" s="168">
        <f aca="true" t="shared" si="246" ref="C725:H725">C726+C728+C730</f>
        <v>2105.45</v>
      </c>
      <c r="D725" s="168">
        <f t="shared" si="246"/>
        <v>4949.66</v>
      </c>
      <c r="E725" s="168">
        <f t="shared" si="246"/>
        <v>4950.049999999999</v>
      </c>
      <c r="F725" s="168">
        <f t="shared" si="246"/>
        <v>0</v>
      </c>
      <c r="G725" s="168">
        <f t="shared" si="246"/>
        <v>0</v>
      </c>
      <c r="H725" s="168">
        <f t="shared" si="246"/>
        <v>0</v>
      </c>
    </row>
    <row r="726" spans="1:8" ht="39" customHeight="1">
      <c r="A726" s="188">
        <v>311</v>
      </c>
      <c r="B726" s="306" t="s">
        <v>33</v>
      </c>
      <c r="C726" s="168">
        <f aca="true" t="shared" si="247" ref="C726:H726">C727</f>
        <v>1645.27</v>
      </c>
      <c r="D726" s="168">
        <f t="shared" si="247"/>
        <v>4086.65</v>
      </c>
      <c r="E726" s="168">
        <f t="shared" si="247"/>
        <v>4086.65</v>
      </c>
      <c r="F726" s="168">
        <f t="shared" si="247"/>
        <v>0</v>
      </c>
      <c r="G726" s="168">
        <f t="shared" si="247"/>
        <v>0</v>
      </c>
      <c r="H726" s="168">
        <f t="shared" si="247"/>
        <v>0</v>
      </c>
    </row>
    <row r="727" spans="1:8" ht="32.25" customHeight="1">
      <c r="A727" s="82">
        <v>3111</v>
      </c>
      <c r="B727" s="303" t="s">
        <v>33</v>
      </c>
      <c r="C727" s="184">
        <v>1645.27</v>
      </c>
      <c r="D727" s="186">
        <v>4086.65</v>
      </c>
      <c r="E727" s="186">
        <v>4086.65</v>
      </c>
      <c r="F727" s="186">
        <v>0</v>
      </c>
      <c r="G727" s="185">
        <v>0</v>
      </c>
      <c r="H727" s="185">
        <f aca="true" t="shared" si="248" ref="H727:H733">F727/E727*100</f>
        <v>0</v>
      </c>
    </row>
    <row r="728" spans="1:8" ht="36.75" customHeight="1">
      <c r="A728" s="188">
        <v>312</v>
      </c>
      <c r="B728" s="306" t="s">
        <v>135</v>
      </c>
      <c r="C728" s="168">
        <f aca="true" t="shared" si="249" ref="C728:H728">C729</f>
        <v>188.71</v>
      </c>
      <c r="D728" s="168">
        <f t="shared" si="249"/>
        <v>188.71</v>
      </c>
      <c r="E728" s="168">
        <f t="shared" si="249"/>
        <v>188.71</v>
      </c>
      <c r="F728" s="168">
        <f t="shared" si="249"/>
        <v>0</v>
      </c>
      <c r="G728" s="168">
        <f t="shared" si="249"/>
        <v>0</v>
      </c>
      <c r="H728" s="168">
        <f t="shared" si="249"/>
        <v>0</v>
      </c>
    </row>
    <row r="729" spans="1:8" ht="33" customHeight="1">
      <c r="A729" s="82">
        <v>3121</v>
      </c>
      <c r="B729" s="310" t="s">
        <v>135</v>
      </c>
      <c r="C729" s="184">
        <v>188.71</v>
      </c>
      <c r="D729" s="186">
        <v>188.71</v>
      </c>
      <c r="E729" s="186">
        <v>188.71</v>
      </c>
      <c r="F729" s="186">
        <v>0</v>
      </c>
      <c r="G729" s="185">
        <v>0</v>
      </c>
      <c r="H729" s="185">
        <f t="shared" si="248"/>
        <v>0</v>
      </c>
    </row>
    <row r="730" spans="1:8" ht="27.75" customHeight="1">
      <c r="A730" s="188">
        <v>313</v>
      </c>
      <c r="B730" s="306" t="s">
        <v>38</v>
      </c>
      <c r="C730" s="168">
        <f aca="true" t="shared" si="250" ref="C730:H730">C731</f>
        <v>271.47</v>
      </c>
      <c r="D730" s="168">
        <f t="shared" si="250"/>
        <v>674.3</v>
      </c>
      <c r="E730" s="168">
        <f t="shared" si="250"/>
        <v>674.69</v>
      </c>
      <c r="F730" s="168">
        <f t="shared" si="250"/>
        <v>0</v>
      </c>
      <c r="G730" s="168">
        <f t="shared" si="250"/>
        <v>0</v>
      </c>
      <c r="H730" s="168">
        <f t="shared" si="250"/>
        <v>0</v>
      </c>
    </row>
    <row r="731" spans="1:8" ht="48" customHeight="1">
      <c r="A731" s="82">
        <v>3132</v>
      </c>
      <c r="B731" s="303" t="s">
        <v>167</v>
      </c>
      <c r="C731" s="184">
        <v>271.47</v>
      </c>
      <c r="D731" s="186">
        <v>674.3</v>
      </c>
      <c r="E731" s="186">
        <v>674.69</v>
      </c>
      <c r="F731" s="186">
        <v>0</v>
      </c>
      <c r="G731" s="185">
        <v>0</v>
      </c>
      <c r="H731" s="185">
        <v>0</v>
      </c>
    </row>
    <row r="732" spans="1:8" ht="39.75" customHeight="1">
      <c r="A732" s="188">
        <v>32</v>
      </c>
      <c r="B732" s="306" t="s">
        <v>41</v>
      </c>
      <c r="C732" s="168">
        <f aca="true" t="shared" si="251" ref="C732:H732">C733</f>
        <v>124.92</v>
      </c>
      <c r="D732" s="168">
        <f t="shared" si="251"/>
        <v>476.48</v>
      </c>
      <c r="E732" s="168">
        <f t="shared" si="251"/>
        <v>476.48</v>
      </c>
      <c r="F732" s="168">
        <f t="shared" si="251"/>
        <v>0</v>
      </c>
      <c r="G732" s="168">
        <f t="shared" si="251"/>
        <v>0</v>
      </c>
      <c r="H732" s="168">
        <f t="shared" si="251"/>
        <v>0</v>
      </c>
    </row>
    <row r="733" spans="1:8" ht="29.25" customHeight="1">
      <c r="A733" s="188">
        <v>321</v>
      </c>
      <c r="B733" s="306" t="s">
        <v>42</v>
      </c>
      <c r="C733" s="168">
        <f>C734</f>
        <v>124.92</v>
      </c>
      <c r="D733" s="168">
        <f>D734</f>
        <v>476.48</v>
      </c>
      <c r="E733" s="168">
        <f>E734</f>
        <v>476.48</v>
      </c>
      <c r="F733" s="168">
        <f>F734</f>
        <v>0</v>
      </c>
      <c r="G733" s="189">
        <v>0</v>
      </c>
      <c r="H733" s="92">
        <f t="shared" si="248"/>
        <v>0</v>
      </c>
    </row>
    <row r="734" spans="1:8" ht="41.25" customHeight="1">
      <c r="A734" s="82">
        <v>3212</v>
      </c>
      <c r="B734" s="303" t="s">
        <v>168</v>
      </c>
      <c r="C734" s="186">
        <v>124.92</v>
      </c>
      <c r="D734" s="186">
        <v>476.48</v>
      </c>
      <c r="E734" s="186">
        <v>476.48</v>
      </c>
      <c r="F734" s="191">
        <v>0</v>
      </c>
      <c r="G734" s="185">
        <v>0</v>
      </c>
      <c r="H734" s="185">
        <v>0</v>
      </c>
    </row>
    <row r="735" spans="1:8" ht="22.5" customHeight="1">
      <c r="A735" s="502" t="s">
        <v>328</v>
      </c>
      <c r="B735" s="502"/>
      <c r="C735" s="187">
        <f aca="true" t="shared" si="252" ref="C735:H735">C724</f>
        <v>2230.37</v>
      </c>
      <c r="D735" s="187">
        <f t="shared" si="252"/>
        <v>5426.139999999999</v>
      </c>
      <c r="E735" s="187">
        <f t="shared" si="252"/>
        <v>5426.529999999999</v>
      </c>
      <c r="F735" s="187">
        <f t="shared" si="252"/>
        <v>0</v>
      </c>
      <c r="G735" s="187">
        <f t="shared" si="252"/>
        <v>0</v>
      </c>
      <c r="H735" s="187">
        <f t="shared" si="252"/>
        <v>0</v>
      </c>
    </row>
    <row r="736" spans="1:8" ht="27" customHeight="1">
      <c r="A736" s="503" t="s">
        <v>244</v>
      </c>
      <c r="B736" s="504"/>
      <c r="C736" s="342">
        <f aca="true" t="shared" si="253" ref="C736:H736">C717+C735</f>
        <v>3137.39</v>
      </c>
      <c r="D736" s="342">
        <f t="shared" si="253"/>
        <v>7632.7699999999995</v>
      </c>
      <c r="E736" s="342">
        <f t="shared" si="253"/>
        <v>7633.319999999999</v>
      </c>
      <c r="F736" s="342">
        <f t="shared" si="253"/>
        <v>0</v>
      </c>
      <c r="G736" s="342">
        <f t="shared" si="253"/>
        <v>0</v>
      </c>
      <c r="H736" s="342">
        <f t="shared" si="253"/>
        <v>0</v>
      </c>
    </row>
    <row r="737" spans="1:8" ht="12" customHeight="1">
      <c r="A737" s="366"/>
      <c r="B737" s="464"/>
      <c r="C737" s="253"/>
      <c r="D737" s="253"/>
      <c r="E737" s="253"/>
      <c r="F737" s="253"/>
      <c r="G737" s="253"/>
      <c r="H737" s="253"/>
    </row>
    <row r="738" spans="1:8" ht="12" customHeight="1">
      <c r="A738" s="366"/>
      <c r="B738" s="464"/>
      <c r="C738" s="253"/>
      <c r="D738" s="253"/>
      <c r="E738" s="253"/>
      <c r="F738" s="253"/>
      <c r="G738" s="253"/>
      <c r="H738" s="253"/>
    </row>
    <row r="739" spans="1:8" ht="12" customHeight="1">
      <c r="A739" s="366"/>
      <c r="B739" s="464"/>
      <c r="C739" s="253"/>
      <c r="D739" s="253"/>
      <c r="E739" s="253"/>
      <c r="F739" s="253"/>
      <c r="G739" s="253"/>
      <c r="H739" s="253"/>
    </row>
    <row r="740" spans="1:8" ht="12" customHeight="1">
      <c r="A740" s="513" t="s">
        <v>283</v>
      </c>
      <c r="B740" s="513"/>
      <c r="C740" s="513"/>
      <c r="D740" s="86"/>
      <c r="E740" s="86"/>
      <c r="F740" s="86"/>
      <c r="G740" s="86"/>
      <c r="H740" s="86"/>
    </row>
    <row r="741" spans="1:8" ht="12" customHeight="1" thickBot="1">
      <c r="A741" s="212" t="s">
        <v>166</v>
      </c>
      <c r="B741" s="326"/>
      <c r="C741" s="395"/>
      <c r="D741" s="274"/>
      <c r="E741" s="274"/>
      <c r="F741" s="274"/>
      <c r="G741" s="274"/>
      <c r="H741" s="274"/>
    </row>
    <row r="742" spans="1:8" ht="12" customHeight="1">
      <c r="A742" s="498" t="s">
        <v>16</v>
      </c>
      <c r="B742" s="508" t="s">
        <v>17</v>
      </c>
      <c r="C742" s="500" t="s">
        <v>247</v>
      </c>
      <c r="D742" s="365"/>
      <c r="E742" s="365"/>
      <c r="F742" s="365"/>
      <c r="G742" s="365"/>
      <c r="H742" s="365"/>
    </row>
    <row r="743" spans="1:8" ht="24.75" customHeight="1" thickBot="1">
      <c r="A743" s="499"/>
      <c r="B743" s="514"/>
      <c r="C743" s="501"/>
      <c r="D743" s="367" t="s">
        <v>248</v>
      </c>
      <c r="E743" s="367" t="s">
        <v>249</v>
      </c>
      <c r="F743" s="367" t="s">
        <v>250</v>
      </c>
      <c r="G743" s="367" t="s">
        <v>251</v>
      </c>
      <c r="H743" s="367" t="s">
        <v>262</v>
      </c>
    </row>
    <row r="744" spans="1:8" ht="30" customHeight="1">
      <c r="A744" s="414">
        <v>3</v>
      </c>
      <c r="B744" s="414" t="s">
        <v>331</v>
      </c>
      <c r="C744" s="257">
        <f aca="true" t="shared" si="254" ref="C744:H744">C745+C752</f>
        <v>0</v>
      </c>
      <c r="D744" s="257">
        <f t="shared" si="254"/>
        <v>0</v>
      </c>
      <c r="E744" s="257">
        <f t="shared" si="254"/>
        <v>1013.9</v>
      </c>
      <c r="F744" s="257">
        <f t="shared" si="254"/>
        <v>2668.3199999999997</v>
      </c>
      <c r="G744" s="257">
        <f t="shared" si="254"/>
        <v>0</v>
      </c>
      <c r="H744" s="257">
        <f t="shared" si="254"/>
        <v>0</v>
      </c>
    </row>
    <row r="745" spans="1:8" ht="19.5" customHeight="1">
      <c r="A745" s="188">
        <v>31</v>
      </c>
      <c r="B745" s="306" t="s">
        <v>170</v>
      </c>
      <c r="C745" s="168">
        <f aca="true" t="shared" si="255" ref="C745:H745">C746+C748+C750</f>
        <v>0</v>
      </c>
      <c r="D745" s="168">
        <f t="shared" si="255"/>
        <v>0</v>
      </c>
      <c r="E745" s="168">
        <f t="shared" si="255"/>
        <v>907.15</v>
      </c>
      <c r="F745" s="168">
        <f t="shared" si="255"/>
        <v>2668.3199999999997</v>
      </c>
      <c r="G745" s="168">
        <f t="shared" si="255"/>
        <v>0</v>
      </c>
      <c r="H745" s="168">
        <f t="shared" si="255"/>
        <v>0</v>
      </c>
    </row>
    <row r="746" spans="1:8" ht="22.5" customHeight="1">
      <c r="A746" s="188">
        <v>311</v>
      </c>
      <c r="B746" s="306" t="s">
        <v>33</v>
      </c>
      <c r="C746" s="168">
        <f aca="true" t="shared" si="256" ref="C746:H746">C747</f>
        <v>0</v>
      </c>
      <c r="D746" s="168">
        <f t="shared" si="256"/>
        <v>0</v>
      </c>
      <c r="E746" s="168">
        <f t="shared" si="256"/>
        <v>712.8</v>
      </c>
      <c r="F746" s="168">
        <f t="shared" si="256"/>
        <v>2289.95</v>
      </c>
      <c r="G746" s="168">
        <f t="shared" si="256"/>
        <v>0</v>
      </c>
      <c r="H746" s="168">
        <f t="shared" si="256"/>
        <v>0</v>
      </c>
    </row>
    <row r="747" spans="1:8" ht="26.25" customHeight="1">
      <c r="A747" s="82">
        <v>3111</v>
      </c>
      <c r="B747" s="303" t="s">
        <v>33</v>
      </c>
      <c r="C747" s="184">
        <v>0</v>
      </c>
      <c r="D747" s="186">
        <v>0</v>
      </c>
      <c r="E747" s="186">
        <v>712.8</v>
      </c>
      <c r="F747" s="186">
        <v>2289.95</v>
      </c>
      <c r="G747" s="185">
        <v>0</v>
      </c>
      <c r="H747" s="185">
        <v>0</v>
      </c>
    </row>
    <row r="748" spans="1:8" ht="21.75" customHeight="1">
      <c r="A748" s="188">
        <v>312</v>
      </c>
      <c r="B748" s="306" t="s">
        <v>135</v>
      </c>
      <c r="C748" s="168">
        <f aca="true" t="shared" si="257" ref="C748:H748">C749</f>
        <v>0</v>
      </c>
      <c r="D748" s="168">
        <f t="shared" si="257"/>
        <v>0</v>
      </c>
      <c r="E748" s="168">
        <f t="shared" si="257"/>
        <v>76.74</v>
      </c>
      <c r="F748" s="168">
        <f t="shared" si="257"/>
        <v>0</v>
      </c>
      <c r="G748" s="168">
        <f t="shared" si="257"/>
        <v>0</v>
      </c>
      <c r="H748" s="168">
        <f t="shared" si="257"/>
        <v>0</v>
      </c>
    </row>
    <row r="749" spans="1:8" ht="25.5" customHeight="1">
      <c r="A749" s="82">
        <v>3121</v>
      </c>
      <c r="B749" s="310" t="s">
        <v>135</v>
      </c>
      <c r="C749" s="184">
        <v>0</v>
      </c>
      <c r="D749" s="186">
        <v>0</v>
      </c>
      <c r="E749" s="186">
        <v>76.74</v>
      </c>
      <c r="F749" s="186">
        <v>0</v>
      </c>
      <c r="G749" s="185">
        <v>0</v>
      </c>
      <c r="H749" s="185">
        <v>0</v>
      </c>
    </row>
    <row r="750" spans="1:8" ht="23.25" customHeight="1">
      <c r="A750" s="188">
        <v>313</v>
      </c>
      <c r="B750" s="306" t="s">
        <v>38</v>
      </c>
      <c r="C750" s="168">
        <f aca="true" t="shared" si="258" ref="C750:H750">C751</f>
        <v>0</v>
      </c>
      <c r="D750" s="168">
        <f t="shared" si="258"/>
        <v>0</v>
      </c>
      <c r="E750" s="168">
        <f t="shared" si="258"/>
        <v>117.61</v>
      </c>
      <c r="F750" s="168">
        <f t="shared" si="258"/>
        <v>378.37</v>
      </c>
      <c r="G750" s="168">
        <f t="shared" si="258"/>
        <v>0</v>
      </c>
      <c r="H750" s="168">
        <f t="shared" si="258"/>
        <v>0</v>
      </c>
    </row>
    <row r="751" spans="1:8" ht="27" customHeight="1">
      <c r="A751" s="82">
        <v>3132</v>
      </c>
      <c r="B751" s="303" t="s">
        <v>167</v>
      </c>
      <c r="C751" s="184">
        <v>0</v>
      </c>
      <c r="D751" s="186">
        <v>0</v>
      </c>
      <c r="E751" s="186">
        <v>117.61</v>
      </c>
      <c r="F751" s="186">
        <v>378.37</v>
      </c>
      <c r="G751" s="185">
        <v>0</v>
      </c>
      <c r="H751" s="92">
        <v>0</v>
      </c>
    </row>
    <row r="752" spans="1:8" ht="27" customHeight="1">
      <c r="A752" s="188">
        <v>32</v>
      </c>
      <c r="B752" s="306" t="s">
        <v>41</v>
      </c>
      <c r="C752" s="168">
        <f aca="true" t="shared" si="259" ref="C752:H752">C753</f>
        <v>0</v>
      </c>
      <c r="D752" s="168">
        <f t="shared" si="259"/>
        <v>0</v>
      </c>
      <c r="E752" s="168">
        <f t="shared" si="259"/>
        <v>106.75</v>
      </c>
      <c r="F752" s="168">
        <f t="shared" si="259"/>
        <v>0</v>
      </c>
      <c r="G752" s="168">
        <f t="shared" si="259"/>
        <v>0</v>
      </c>
      <c r="H752" s="168">
        <f t="shared" si="259"/>
        <v>0</v>
      </c>
    </row>
    <row r="753" spans="1:8" ht="33.75" customHeight="1">
      <c r="A753" s="188">
        <v>321</v>
      </c>
      <c r="B753" s="306" t="s">
        <v>42</v>
      </c>
      <c r="C753" s="168">
        <f aca="true" t="shared" si="260" ref="C753:H753">C754</f>
        <v>0</v>
      </c>
      <c r="D753" s="168">
        <f t="shared" si="260"/>
        <v>0</v>
      </c>
      <c r="E753" s="168">
        <f t="shared" si="260"/>
        <v>106.75</v>
      </c>
      <c r="F753" s="168">
        <f t="shared" si="260"/>
        <v>0</v>
      </c>
      <c r="G753" s="168">
        <f t="shared" si="260"/>
        <v>0</v>
      </c>
      <c r="H753" s="168">
        <f t="shared" si="260"/>
        <v>0</v>
      </c>
    </row>
    <row r="754" spans="1:8" ht="27.75" customHeight="1">
      <c r="A754" s="82">
        <v>3212</v>
      </c>
      <c r="B754" s="327" t="s">
        <v>168</v>
      </c>
      <c r="C754" s="186">
        <v>0</v>
      </c>
      <c r="D754" s="186">
        <v>0</v>
      </c>
      <c r="E754" s="186">
        <v>106.75</v>
      </c>
      <c r="F754" s="186">
        <v>0</v>
      </c>
      <c r="G754" s="185">
        <v>0</v>
      </c>
      <c r="H754" s="92">
        <v>0</v>
      </c>
    </row>
    <row r="755" spans="1:8" ht="27" customHeight="1">
      <c r="A755" s="502" t="s">
        <v>321</v>
      </c>
      <c r="B755" s="502"/>
      <c r="C755" s="187">
        <f aca="true" t="shared" si="261" ref="C755:H755">C744</f>
        <v>0</v>
      </c>
      <c r="D755" s="187">
        <f t="shared" si="261"/>
        <v>0</v>
      </c>
      <c r="E755" s="187">
        <f t="shared" si="261"/>
        <v>1013.9</v>
      </c>
      <c r="F755" s="187">
        <f t="shared" si="261"/>
        <v>2668.3199999999997</v>
      </c>
      <c r="G755" s="187">
        <f t="shared" si="261"/>
        <v>0</v>
      </c>
      <c r="H755" s="187">
        <f t="shared" si="261"/>
        <v>0</v>
      </c>
    </row>
    <row r="756" spans="1:8" ht="15" customHeight="1">
      <c r="A756" s="219"/>
      <c r="B756" s="324"/>
      <c r="C756" s="253"/>
      <c r="D756" s="253"/>
      <c r="E756" s="253"/>
      <c r="F756" s="253"/>
      <c r="G756" s="253"/>
      <c r="H756" s="253"/>
    </row>
    <row r="757" spans="1:8" ht="11.25" customHeight="1">
      <c r="A757" s="219"/>
      <c r="B757" s="324"/>
      <c r="C757" s="253"/>
      <c r="D757" s="253"/>
      <c r="E757" s="253"/>
      <c r="F757" s="253"/>
      <c r="G757" s="253"/>
      <c r="H757" s="253"/>
    </row>
    <row r="758" spans="1:8" ht="11.25" customHeight="1">
      <c r="A758" s="219"/>
      <c r="B758" s="324"/>
      <c r="C758" s="253"/>
      <c r="D758" s="253"/>
      <c r="E758" s="253"/>
      <c r="F758" s="253"/>
      <c r="G758" s="253"/>
      <c r="H758" s="253"/>
    </row>
    <row r="759" spans="1:8" ht="15" customHeight="1" thickBot="1">
      <c r="A759" s="212" t="s">
        <v>169</v>
      </c>
      <c r="B759" s="326"/>
      <c r="C759" s="395"/>
      <c r="D759" s="274"/>
      <c r="E759" s="274"/>
      <c r="F759" s="274"/>
      <c r="G759" s="274"/>
      <c r="H759" s="274"/>
    </row>
    <row r="760" spans="1:8" ht="15" customHeight="1">
      <c r="A760" s="498" t="s">
        <v>16</v>
      </c>
      <c r="B760" s="508" t="s">
        <v>17</v>
      </c>
      <c r="C760" s="500" t="s">
        <v>247</v>
      </c>
      <c r="D760" s="365"/>
      <c r="E760" s="365"/>
      <c r="F760" s="365"/>
      <c r="G760" s="365"/>
      <c r="H760" s="365"/>
    </row>
    <row r="761" spans="1:8" ht="23.25" customHeight="1" thickBot="1">
      <c r="A761" s="499"/>
      <c r="B761" s="514"/>
      <c r="C761" s="501"/>
      <c r="D761" s="367" t="s">
        <v>248</v>
      </c>
      <c r="E761" s="367" t="s">
        <v>249</v>
      </c>
      <c r="F761" s="367" t="s">
        <v>250</v>
      </c>
      <c r="G761" s="367" t="s">
        <v>251</v>
      </c>
      <c r="H761" s="367" t="s">
        <v>262</v>
      </c>
    </row>
    <row r="762" spans="1:8" ht="26.25" customHeight="1">
      <c r="A762" s="483">
        <v>3</v>
      </c>
      <c r="B762" s="483" t="s">
        <v>331</v>
      </c>
      <c r="C762" s="257">
        <f aca="true" t="shared" si="262" ref="C762:H762">C763+C770</f>
        <v>0</v>
      </c>
      <c r="D762" s="257">
        <f t="shared" si="262"/>
        <v>0</v>
      </c>
      <c r="E762" s="257">
        <f t="shared" si="262"/>
        <v>2493.1800000000003</v>
      </c>
      <c r="F762" s="257">
        <f t="shared" si="262"/>
        <v>3795.62</v>
      </c>
      <c r="G762" s="257">
        <f t="shared" si="262"/>
        <v>0</v>
      </c>
      <c r="H762" s="257">
        <f t="shared" si="262"/>
        <v>0</v>
      </c>
    </row>
    <row r="763" spans="1:8" ht="24.75" customHeight="1">
      <c r="A763" s="188">
        <v>31</v>
      </c>
      <c r="B763" s="306" t="s">
        <v>170</v>
      </c>
      <c r="C763" s="168">
        <f aca="true" t="shared" si="263" ref="C763:H763">C764+C766+C768</f>
        <v>0</v>
      </c>
      <c r="D763" s="168">
        <f t="shared" si="263"/>
        <v>0</v>
      </c>
      <c r="E763" s="168">
        <f t="shared" si="263"/>
        <v>2230.69</v>
      </c>
      <c r="F763" s="168">
        <f t="shared" si="263"/>
        <v>3795.62</v>
      </c>
      <c r="G763" s="168">
        <f t="shared" si="263"/>
        <v>0</v>
      </c>
      <c r="H763" s="168">
        <f t="shared" si="263"/>
        <v>0</v>
      </c>
    </row>
    <row r="764" spans="1:8" ht="27" customHeight="1">
      <c r="A764" s="188">
        <v>311</v>
      </c>
      <c r="B764" s="306" t="s">
        <v>33</v>
      </c>
      <c r="C764" s="168">
        <f aca="true" t="shared" si="264" ref="C764:H764">C765</f>
        <v>0</v>
      </c>
      <c r="D764" s="168">
        <f t="shared" si="264"/>
        <v>0</v>
      </c>
      <c r="E764" s="168">
        <f t="shared" si="264"/>
        <v>1752.77</v>
      </c>
      <c r="F764" s="168">
        <f t="shared" si="264"/>
        <v>3257.41</v>
      </c>
      <c r="G764" s="168">
        <f t="shared" si="264"/>
        <v>0</v>
      </c>
      <c r="H764" s="168">
        <f t="shared" si="264"/>
        <v>0</v>
      </c>
    </row>
    <row r="765" spans="1:8" ht="18" customHeight="1">
      <c r="A765" s="82">
        <v>3111</v>
      </c>
      <c r="B765" s="303" t="s">
        <v>33</v>
      </c>
      <c r="C765" s="184">
        <v>0</v>
      </c>
      <c r="D765" s="186">
        <v>0</v>
      </c>
      <c r="E765" s="186">
        <v>1752.77</v>
      </c>
      <c r="F765" s="186">
        <v>3257.41</v>
      </c>
      <c r="G765" s="185">
        <v>0</v>
      </c>
      <c r="H765" s="185">
        <v>0</v>
      </c>
    </row>
    <row r="766" spans="1:8" ht="22.5">
      <c r="A766" s="188">
        <v>312</v>
      </c>
      <c r="B766" s="306" t="s">
        <v>135</v>
      </c>
      <c r="C766" s="168">
        <f aca="true" t="shared" si="265" ref="C766:H766">C767</f>
        <v>0</v>
      </c>
      <c r="D766" s="168">
        <f t="shared" si="265"/>
        <v>0</v>
      </c>
      <c r="E766" s="168">
        <f t="shared" si="265"/>
        <v>188.71</v>
      </c>
      <c r="F766" s="168">
        <f t="shared" si="265"/>
        <v>0</v>
      </c>
      <c r="G766" s="168">
        <f t="shared" si="265"/>
        <v>0</v>
      </c>
      <c r="H766" s="168">
        <f t="shared" si="265"/>
        <v>0</v>
      </c>
    </row>
    <row r="767" spans="1:8" ht="22.5" customHeight="1">
      <c r="A767" s="82">
        <v>3121</v>
      </c>
      <c r="B767" s="310" t="s">
        <v>135</v>
      </c>
      <c r="C767" s="184">
        <v>0</v>
      </c>
      <c r="D767" s="186">
        <v>0</v>
      </c>
      <c r="E767" s="186">
        <v>188.71</v>
      </c>
      <c r="F767" s="186">
        <v>0</v>
      </c>
      <c r="G767" s="185">
        <v>0</v>
      </c>
      <c r="H767" s="185">
        <v>0</v>
      </c>
    </row>
    <row r="768" spans="1:8" ht="38.25" customHeight="1">
      <c r="A768" s="188">
        <v>313</v>
      </c>
      <c r="B768" s="306" t="s">
        <v>38</v>
      </c>
      <c r="C768" s="168">
        <f aca="true" t="shared" si="266" ref="C768:H768">C769</f>
        <v>0</v>
      </c>
      <c r="D768" s="168">
        <f t="shared" si="266"/>
        <v>0</v>
      </c>
      <c r="E768" s="168">
        <f t="shared" si="266"/>
        <v>289.21</v>
      </c>
      <c r="F768" s="168">
        <f t="shared" si="266"/>
        <v>538.21</v>
      </c>
      <c r="G768" s="168">
        <f t="shared" si="266"/>
        <v>0</v>
      </c>
      <c r="H768" s="168">
        <f t="shared" si="266"/>
        <v>0</v>
      </c>
    </row>
    <row r="769" spans="1:11" ht="33" customHeight="1">
      <c r="A769" s="82">
        <v>3132</v>
      </c>
      <c r="B769" s="303" t="s">
        <v>167</v>
      </c>
      <c r="C769" s="184">
        <v>0</v>
      </c>
      <c r="D769" s="186">
        <v>0</v>
      </c>
      <c r="E769" s="186">
        <v>289.21</v>
      </c>
      <c r="F769" s="186">
        <v>538.21</v>
      </c>
      <c r="G769" s="185">
        <v>0</v>
      </c>
      <c r="H769" s="185">
        <v>0</v>
      </c>
      <c r="I769" s="45"/>
      <c r="J769" s="45"/>
      <c r="K769" s="45"/>
    </row>
    <row r="770" spans="1:11" ht="33" customHeight="1">
      <c r="A770" s="188">
        <v>32</v>
      </c>
      <c r="B770" s="306" t="s">
        <v>41</v>
      </c>
      <c r="C770" s="168">
        <f aca="true" t="shared" si="267" ref="C770:H770">C771</f>
        <v>0</v>
      </c>
      <c r="D770" s="168">
        <f t="shared" si="267"/>
        <v>0</v>
      </c>
      <c r="E770" s="168">
        <f t="shared" si="267"/>
        <v>262.49</v>
      </c>
      <c r="F770" s="168">
        <f t="shared" si="267"/>
        <v>0</v>
      </c>
      <c r="G770" s="168">
        <f t="shared" si="267"/>
        <v>0</v>
      </c>
      <c r="H770" s="168">
        <f t="shared" si="267"/>
        <v>0</v>
      </c>
      <c r="I770" s="45"/>
      <c r="J770" s="45"/>
      <c r="K770" s="45"/>
    </row>
    <row r="771" spans="1:11" ht="31.5" customHeight="1">
      <c r="A771" s="188">
        <v>321</v>
      </c>
      <c r="B771" s="306" t="s">
        <v>42</v>
      </c>
      <c r="C771" s="168">
        <f aca="true" t="shared" si="268" ref="C771:H771">C772</f>
        <v>0</v>
      </c>
      <c r="D771" s="168">
        <f t="shared" si="268"/>
        <v>0</v>
      </c>
      <c r="E771" s="168">
        <f t="shared" si="268"/>
        <v>262.49</v>
      </c>
      <c r="F771" s="168">
        <f t="shared" si="268"/>
        <v>0</v>
      </c>
      <c r="G771" s="168">
        <f t="shared" si="268"/>
        <v>0</v>
      </c>
      <c r="H771" s="168">
        <f t="shared" si="268"/>
        <v>0</v>
      </c>
      <c r="I771" s="45"/>
      <c r="J771" s="45"/>
      <c r="K771" s="45"/>
    </row>
    <row r="772" spans="1:11" ht="45.75" customHeight="1">
      <c r="A772" s="82">
        <v>3212</v>
      </c>
      <c r="B772" s="303" t="s">
        <v>168</v>
      </c>
      <c r="C772" s="186">
        <v>0</v>
      </c>
      <c r="D772" s="186">
        <v>0</v>
      </c>
      <c r="E772" s="186">
        <v>262.49</v>
      </c>
      <c r="F772" s="191">
        <v>0</v>
      </c>
      <c r="G772" s="185">
        <v>0</v>
      </c>
      <c r="H772" s="185">
        <v>0</v>
      </c>
      <c r="I772" s="45"/>
      <c r="J772" s="45"/>
      <c r="K772" s="45"/>
    </row>
    <row r="773" spans="1:11" ht="30" customHeight="1">
      <c r="A773" s="502" t="s">
        <v>328</v>
      </c>
      <c r="B773" s="502"/>
      <c r="C773" s="187">
        <f aca="true" t="shared" si="269" ref="C773:H773">C762</f>
        <v>0</v>
      </c>
      <c r="D773" s="187">
        <f t="shared" si="269"/>
        <v>0</v>
      </c>
      <c r="E773" s="187">
        <f t="shared" si="269"/>
        <v>2493.1800000000003</v>
      </c>
      <c r="F773" s="187">
        <f t="shared" si="269"/>
        <v>3795.62</v>
      </c>
      <c r="G773" s="187">
        <f t="shared" si="269"/>
        <v>0</v>
      </c>
      <c r="H773" s="187">
        <f t="shared" si="269"/>
        <v>0</v>
      </c>
      <c r="I773" s="45"/>
      <c r="J773" s="45"/>
      <c r="K773" s="45"/>
    </row>
    <row r="774" spans="1:11" ht="36" customHeight="1">
      <c r="A774" s="503" t="s">
        <v>284</v>
      </c>
      <c r="B774" s="504"/>
      <c r="C774" s="342">
        <f aca="true" t="shared" si="270" ref="C774:H774">C755+C773</f>
        <v>0</v>
      </c>
      <c r="D774" s="342">
        <f t="shared" si="270"/>
        <v>0</v>
      </c>
      <c r="E774" s="342">
        <f t="shared" si="270"/>
        <v>3507.0800000000004</v>
      </c>
      <c r="F774" s="342">
        <f t="shared" si="270"/>
        <v>6463.94</v>
      </c>
      <c r="G774" s="342">
        <f t="shared" si="270"/>
        <v>0</v>
      </c>
      <c r="H774" s="342">
        <f t="shared" si="270"/>
        <v>0</v>
      </c>
      <c r="I774" s="45"/>
      <c r="J774" s="45"/>
      <c r="K774" s="45"/>
    </row>
    <row r="775" spans="1:11" ht="26.25" customHeight="1">
      <c r="A775" s="366"/>
      <c r="B775" s="464"/>
      <c r="C775" s="253"/>
      <c r="D775" s="253"/>
      <c r="E775" s="253"/>
      <c r="F775" s="253"/>
      <c r="G775" s="253"/>
      <c r="H775" s="253"/>
      <c r="I775" s="45"/>
      <c r="J775" s="45"/>
      <c r="K775" s="45"/>
    </row>
    <row r="776" spans="1:11" ht="15" customHeight="1">
      <c r="A776" s="366"/>
      <c r="B776" s="464"/>
      <c r="C776" s="253"/>
      <c r="D776" s="253"/>
      <c r="E776" s="253"/>
      <c r="F776" s="253"/>
      <c r="G776" s="253"/>
      <c r="H776" s="253"/>
      <c r="I776" s="45"/>
      <c r="J776" s="45"/>
      <c r="K776" s="45"/>
    </row>
    <row r="777" spans="1:11" ht="15" customHeight="1" hidden="1">
      <c r="A777" s="366"/>
      <c r="B777" s="464"/>
      <c r="C777" s="253"/>
      <c r="D777" s="253"/>
      <c r="E777" s="253"/>
      <c r="F777" s="253"/>
      <c r="G777" s="253"/>
      <c r="H777" s="253"/>
      <c r="I777" s="45"/>
      <c r="J777" s="45"/>
      <c r="K777" s="45"/>
    </row>
    <row r="778" spans="1:11" ht="15" customHeight="1" hidden="1">
      <c r="A778" s="366"/>
      <c r="B778" s="464"/>
      <c r="C778" s="253"/>
      <c r="D778" s="253"/>
      <c r="E778" s="253"/>
      <c r="F778" s="253"/>
      <c r="G778" s="253"/>
      <c r="H778" s="253"/>
      <c r="I778" s="45"/>
      <c r="J778" s="45"/>
      <c r="K778" s="45"/>
    </row>
    <row r="779" spans="1:11" ht="15" customHeight="1">
      <c r="A779" s="513" t="s">
        <v>286</v>
      </c>
      <c r="B779" s="513"/>
      <c r="C779" s="513"/>
      <c r="D779" s="86"/>
      <c r="E779" s="86"/>
      <c r="F779" s="86"/>
      <c r="G779" s="86"/>
      <c r="H779" s="86"/>
      <c r="I779" s="45"/>
      <c r="J779" s="45"/>
      <c r="K779" s="45"/>
    </row>
    <row r="780" spans="1:11" ht="15" customHeight="1" thickBot="1">
      <c r="A780" s="212" t="s">
        <v>166</v>
      </c>
      <c r="B780" s="326"/>
      <c r="C780" s="395"/>
      <c r="D780" s="274"/>
      <c r="E780" s="274"/>
      <c r="F780" s="274"/>
      <c r="G780" s="274"/>
      <c r="H780" s="274"/>
      <c r="I780" s="45"/>
      <c r="J780" s="45"/>
      <c r="K780" s="45"/>
    </row>
    <row r="781" spans="1:11" ht="15" customHeight="1">
      <c r="A781" s="498" t="s">
        <v>16</v>
      </c>
      <c r="B781" s="508" t="s">
        <v>17</v>
      </c>
      <c r="C781" s="500" t="s">
        <v>247</v>
      </c>
      <c r="D781" s="365"/>
      <c r="E781" s="365"/>
      <c r="F781" s="365"/>
      <c r="G781" s="365"/>
      <c r="H781" s="365"/>
      <c r="I781" s="45"/>
      <c r="J781" s="45"/>
      <c r="K781" s="45"/>
    </row>
    <row r="782" spans="1:11" ht="33" customHeight="1" thickBot="1">
      <c r="A782" s="520"/>
      <c r="B782" s="523"/>
      <c r="C782" s="501"/>
      <c r="D782" s="367" t="s">
        <v>248</v>
      </c>
      <c r="E782" s="367" t="s">
        <v>249</v>
      </c>
      <c r="F782" s="367" t="s">
        <v>250</v>
      </c>
      <c r="G782" s="367" t="s">
        <v>251</v>
      </c>
      <c r="H782" s="367" t="s">
        <v>262</v>
      </c>
      <c r="I782" s="45"/>
      <c r="J782" s="45"/>
      <c r="K782" s="45"/>
    </row>
    <row r="783" spans="1:11" ht="24.75" customHeight="1">
      <c r="A783" s="414">
        <v>3</v>
      </c>
      <c r="B783" s="414" t="s">
        <v>331</v>
      </c>
      <c r="C783" s="257">
        <f aca="true" t="shared" si="271" ref="C783:H783">C784+C791</f>
        <v>0</v>
      </c>
      <c r="D783" s="257">
        <f t="shared" si="271"/>
        <v>0</v>
      </c>
      <c r="E783" s="257">
        <f t="shared" si="271"/>
        <v>0</v>
      </c>
      <c r="F783" s="257">
        <f t="shared" si="271"/>
        <v>1143.56</v>
      </c>
      <c r="G783" s="257">
        <f t="shared" si="271"/>
        <v>0</v>
      </c>
      <c r="H783" s="257">
        <f t="shared" si="271"/>
        <v>0</v>
      </c>
      <c r="I783" s="45"/>
      <c r="J783" s="45"/>
      <c r="K783" s="45"/>
    </row>
    <row r="784" spans="1:11" ht="21" customHeight="1">
      <c r="A784" s="188">
        <v>31</v>
      </c>
      <c r="B784" s="306" t="s">
        <v>170</v>
      </c>
      <c r="C784" s="168">
        <f aca="true" t="shared" si="272" ref="C784:H784">C785+C787+C789</f>
        <v>0</v>
      </c>
      <c r="D784" s="168">
        <f t="shared" si="272"/>
        <v>0</v>
      </c>
      <c r="E784" s="168">
        <f t="shared" si="272"/>
        <v>0</v>
      </c>
      <c r="F784" s="168">
        <f t="shared" si="272"/>
        <v>1143.56</v>
      </c>
      <c r="G784" s="168">
        <f t="shared" si="272"/>
        <v>0</v>
      </c>
      <c r="H784" s="168">
        <f t="shared" si="272"/>
        <v>0</v>
      </c>
      <c r="I784" s="45"/>
      <c r="J784" s="45"/>
      <c r="K784" s="45"/>
    </row>
    <row r="785" spans="1:11" ht="22.5" customHeight="1">
      <c r="A785" s="188">
        <v>311</v>
      </c>
      <c r="B785" s="306" t="s">
        <v>33</v>
      </c>
      <c r="C785" s="168">
        <f aca="true" t="shared" si="273" ref="C785:H785">C786</f>
        <v>0</v>
      </c>
      <c r="D785" s="168">
        <f t="shared" si="273"/>
        <v>0</v>
      </c>
      <c r="E785" s="168">
        <f t="shared" si="273"/>
        <v>0</v>
      </c>
      <c r="F785" s="168">
        <f t="shared" si="273"/>
        <v>981.41</v>
      </c>
      <c r="G785" s="168">
        <f t="shared" si="273"/>
        <v>0</v>
      </c>
      <c r="H785" s="168">
        <f t="shared" si="273"/>
        <v>0</v>
      </c>
      <c r="I785" s="45"/>
      <c r="J785" s="45"/>
      <c r="K785" s="45"/>
    </row>
    <row r="786" spans="1:11" ht="23.25" customHeight="1">
      <c r="A786" s="82">
        <v>3111</v>
      </c>
      <c r="B786" s="303" t="s">
        <v>33</v>
      </c>
      <c r="C786" s="184">
        <v>0</v>
      </c>
      <c r="D786" s="186">
        <v>0</v>
      </c>
      <c r="E786" s="186">
        <v>0</v>
      </c>
      <c r="F786" s="186">
        <v>981.41</v>
      </c>
      <c r="G786" s="185">
        <v>0</v>
      </c>
      <c r="H786" s="185">
        <v>0</v>
      </c>
      <c r="I786" s="45"/>
      <c r="J786" s="45"/>
      <c r="K786" s="45"/>
    </row>
    <row r="787" spans="1:11" ht="34.5" customHeight="1">
      <c r="A787" s="188">
        <v>312</v>
      </c>
      <c r="B787" s="306" t="s">
        <v>135</v>
      </c>
      <c r="C787" s="168">
        <f aca="true" t="shared" si="274" ref="C787:H787">C788</f>
        <v>0</v>
      </c>
      <c r="D787" s="168">
        <f t="shared" si="274"/>
        <v>0</v>
      </c>
      <c r="E787" s="168">
        <f t="shared" si="274"/>
        <v>0</v>
      </c>
      <c r="F787" s="168">
        <f t="shared" si="274"/>
        <v>0</v>
      </c>
      <c r="G787" s="168">
        <f t="shared" si="274"/>
        <v>0</v>
      </c>
      <c r="H787" s="168">
        <f t="shared" si="274"/>
        <v>0</v>
      </c>
      <c r="I787" s="45"/>
      <c r="J787" s="45"/>
      <c r="K787" s="45"/>
    </row>
    <row r="788" spans="1:11" ht="30" customHeight="1">
      <c r="A788" s="82">
        <v>3121</v>
      </c>
      <c r="B788" s="310" t="s">
        <v>135</v>
      </c>
      <c r="C788" s="184">
        <v>0</v>
      </c>
      <c r="D788" s="186">
        <v>0</v>
      </c>
      <c r="E788" s="186">
        <v>0</v>
      </c>
      <c r="F788" s="186">
        <v>0</v>
      </c>
      <c r="G788" s="185">
        <v>0</v>
      </c>
      <c r="H788" s="185">
        <v>0</v>
      </c>
      <c r="I788" s="45"/>
      <c r="J788" s="45"/>
      <c r="K788" s="45"/>
    </row>
    <row r="789" spans="1:11" ht="33" customHeight="1">
      <c r="A789" s="188">
        <v>313</v>
      </c>
      <c r="B789" s="306" t="s">
        <v>38</v>
      </c>
      <c r="C789" s="168">
        <f aca="true" t="shared" si="275" ref="C789:H789">C790</f>
        <v>0</v>
      </c>
      <c r="D789" s="168">
        <f t="shared" si="275"/>
        <v>0</v>
      </c>
      <c r="E789" s="168">
        <f t="shared" si="275"/>
        <v>0</v>
      </c>
      <c r="F789" s="168">
        <f t="shared" si="275"/>
        <v>162.15</v>
      </c>
      <c r="G789" s="168">
        <f t="shared" si="275"/>
        <v>0</v>
      </c>
      <c r="H789" s="168">
        <f t="shared" si="275"/>
        <v>0</v>
      </c>
      <c r="I789" s="45"/>
      <c r="J789" s="45"/>
      <c r="K789" s="45"/>
    </row>
    <row r="790" spans="1:11" ht="28.5" customHeight="1">
      <c r="A790" s="82">
        <v>3132</v>
      </c>
      <c r="B790" s="303" t="s">
        <v>167</v>
      </c>
      <c r="C790" s="184">
        <v>0</v>
      </c>
      <c r="D790" s="186">
        <v>0</v>
      </c>
      <c r="E790" s="186">
        <v>0</v>
      </c>
      <c r="F790" s="186">
        <v>162.15</v>
      </c>
      <c r="G790" s="185">
        <v>0</v>
      </c>
      <c r="H790" s="92">
        <v>0</v>
      </c>
      <c r="I790" s="45"/>
      <c r="J790" s="45"/>
      <c r="K790" s="45"/>
    </row>
    <row r="791" spans="1:11" ht="28.5" customHeight="1">
      <c r="A791" s="188">
        <v>32</v>
      </c>
      <c r="B791" s="306" t="s">
        <v>41</v>
      </c>
      <c r="C791" s="168">
        <f aca="true" t="shared" si="276" ref="C791:H791">C792</f>
        <v>0</v>
      </c>
      <c r="D791" s="168">
        <f t="shared" si="276"/>
        <v>0</v>
      </c>
      <c r="E791" s="168">
        <f t="shared" si="276"/>
        <v>0</v>
      </c>
      <c r="F791" s="168">
        <f t="shared" si="276"/>
        <v>0</v>
      </c>
      <c r="G791" s="168">
        <f t="shared" si="276"/>
        <v>0</v>
      </c>
      <c r="H791" s="168">
        <f t="shared" si="276"/>
        <v>0</v>
      </c>
      <c r="I791" s="45"/>
      <c r="J791" s="45"/>
      <c r="K791" s="45"/>
    </row>
    <row r="792" spans="1:11" ht="27" customHeight="1">
      <c r="A792" s="188">
        <v>321</v>
      </c>
      <c r="B792" s="306" t="s">
        <v>42</v>
      </c>
      <c r="C792" s="168">
        <f aca="true" t="shared" si="277" ref="C792:H792">C793</f>
        <v>0</v>
      </c>
      <c r="D792" s="168">
        <f t="shared" si="277"/>
        <v>0</v>
      </c>
      <c r="E792" s="168">
        <f t="shared" si="277"/>
        <v>0</v>
      </c>
      <c r="F792" s="168">
        <f t="shared" si="277"/>
        <v>0</v>
      </c>
      <c r="G792" s="168">
        <f t="shared" si="277"/>
        <v>0</v>
      </c>
      <c r="H792" s="168">
        <f t="shared" si="277"/>
        <v>0</v>
      </c>
      <c r="I792" s="45"/>
      <c r="J792" s="45"/>
      <c r="K792" s="45"/>
    </row>
    <row r="793" spans="1:11" ht="24" customHeight="1">
      <c r="A793" s="82">
        <v>3212</v>
      </c>
      <c r="B793" s="327" t="s">
        <v>168</v>
      </c>
      <c r="C793" s="186">
        <v>0</v>
      </c>
      <c r="D793" s="186">
        <v>0</v>
      </c>
      <c r="E793" s="186">
        <v>0</v>
      </c>
      <c r="F793" s="186">
        <v>0</v>
      </c>
      <c r="G793" s="185">
        <v>0</v>
      </c>
      <c r="H793" s="92">
        <v>0</v>
      </c>
      <c r="I793" s="45"/>
      <c r="J793" s="45"/>
      <c r="K793" s="45"/>
    </row>
    <row r="794" spans="1:11" ht="30.75" customHeight="1">
      <c r="A794" s="502" t="s">
        <v>329</v>
      </c>
      <c r="B794" s="502"/>
      <c r="C794" s="187">
        <f aca="true" t="shared" si="278" ref="C794:H794">C783</f>
        <v>0</v>
      </c>
      <c r="D794" s="187">
        <f t="shared" si="278"/>
        <v>0</v>
      </c>
      <c r="E794" s="187">
        <f t="shared" si="278"/>
        <v>0</v>
      </c>
      <c r="F794" s="187">
        <f t="shared" si="278"/>
        <v>1143.56</v>
      </c>
      <c r="G794" s="187">
        <f t="shared" si="278"/>
        <v>0</v>
      </c>
      <c r="H794" s="187">
        <f t="shared" si="278"/>
        <v>0</v>
      </c>
      <c r="I794" s="45"/>
      <c r="J794" s="45"/>
      <c r="K794" s="45"/>
    </row>
    <row r="795" spans="1:11" ht="15" customHeight="1">
      <c r="A795" s="366"/>
      <c r="B795" s="464"/>
      <c r="C795" s="253"/>
      <c r="D795" s="253"/>
      <c r="E795" s="253"/>
      <c r="F795" s="253"/>
      <c r="G795" s="253"/>
      <c r="H795" s="253"/>
      <c r="I795" s="45"/>
      <c r="J795" s="45"/>
      <c r="K795" s="45"/>
    </row>
    <row r="796" spans="1:11" ht="15" customHeight="1">
      <c r="A796" s="366"/>
      <c r="B796" s="464"/>
      <c r="C796" s="253"/>
      <c r="D796" s="253"/>
      <c r="E796" s="253"/>
      <c r="F796" s="253"/>
      <c r="G796" s="253"/>
      <c r="H796" s="253"/>
      <c r="I796" s="45"/>
      <c r="J796" s="45"/>
      <c r="K796" s="45"/>
    </row>
    <row r="797" spans="1:11" ht="15" customHeight="1" thickBot="1">
      <c r="A797" s="212" t="s">
        <v>169</v>
      </c>
      <c r="B797" s="326"/>
      <c r="C797" s="395"/>
      <c r="D797" s="274"/>
      <c r="E797" s="274"/>
      <c r="F797" s="274"/>
      <c r="G797" s="274"/>
      <c r="H797" s="274"/>
      <c r="I797" s="45"/>
      <c r="J797" s="45"/>
      <c r="K797" s="45"/>
    </row>
    <row r="798" spans="1:11" ht="15" customHeight="1">
      <c r="A798" s="496" t="s">
        <v>16</v>
      </c>
      <c r="B798" s="498" t="s">
        <v>17</v>
      </c>
      <c r="C798" s="500" t="s">
        <v>247</v>
      </c>
      <c r="D798" s="365"/>
      <c r="E798" s="365"/>
      <c r="F798" s="365"/>
      <c r="G798" s="365"/>
      <c r="H798" s="365"/>
      <c r="I798" s="45"/>
      <c r="J798" s="45"/>
      <c r="K798" s="45"/>
    </row>
    <row r="799" spans="1:11" ht="36.75" customHeight="1" thickBot="1">
      <c r="A799" s="497"/>
      <c r="B799" s="499"/>
      <c r="C799" s="501"/>
      <c r="D799" s="367" t="s">
        <v>248</v>
      </c>
      <c r="E799" s="367" t="s">
        <v>249</v>
      </c>
      <c r="F799" s="367" t="s">
        <v>250</v>
      </c>
      <c r="G799" s="367" t="s">
        <v>251</v>
      </c>
      <c r="H799" s="367" t="s">
        <v>262</v>
      </c>
      <c r="I799" s="45"/>
      <c r="J799" s="45"/>
      <c r="K799" s="45"/>
    </row>
    <row r="800" spans="1:11" ht="28.5" customHeight="1">
      <c r="A800" s="483">
        <v>3</v>
      </c>
      <c r="B800" s="483" t="s">
        <v>331</v>
      </c>
      <c r="C800" s="257">
        <f aca="true" t="shared" si="279" ref="C800:H800">C801+C808</f>
        <v>0</v>
      </c>
      <c r="D800" s="257">
        <f t="shared" si="279"/>
        <v>0</v>
      </c>
      <c r="E800" s="257">
        <f t="shared" si="279"/>
        <v>0</v>
      </c>
      <c r="F800" s="257">
        <f t="shared" si="279"/>
        <v>1626.6999999999998</v>
      </c>
      <c r="G800" s="257">
        <f t="shared" si="279"/>
        <v>0</v>
      </c>
      <c r="H800" s="257">
        <f t="shared" si="279"/>
        <v>0</v>
      </c>
      <c r="I800" s="45"/>
      <c r="J800" s="45"/>
      <c r="K800" s="45"/>
    </row>
    <row r="801" spans="1:11" ht="21.75" customHeight="1">
      <c r="A801" s="188">
        <v>31</v>
      </c>
      <c r="B801" s="306" t="s">
        <v>170</v>
      </c>
      <c r="C801" s="168">
        <f aca="true" t="shared" si="280" ref="C801:H801">C802+C804+C806</f>
        <v>0</v>
      </c>
      <c r="D801" s="168">
        <f t="shared" si="280"/>
        <v>0</v>
      </c>
      <c r="E801" s="168">
        <f t="shared" si="280"/>
        <v>0</v>
      </c>
      <c r="F801" s="168">
        <f t="shared" si="280"/>
        <v>1626.6999999999998</v>
      </c>
      <c r="G801" s="168">
        <f t="shared" si="280"/>
        <v>0</v>
      </c>
      <c r="H801" s="168">
        <f t="shared" si="280"/>
        <v>0</v>
      </c>
      <c r="I801" s="45"/>
      <c r="J801" s="45"/>
      <c r="K801" s="45"/>
    </row>
    <row r="802" spans="1:11" ht="22.5" customHeight="1">
      <c r="A802" s="188">
        <v>311</v>
      </c>
      <c r="B802" s="306" t="s">
        <v>33</v>
      </c>
      <c r="C802" s="168">
        <f aca="true" t="shared" si="281" ref="C802:H802">C803</f>
        <v>0</v>
      </c>
      <c r="D802" s="168">
        <f t="shared" si="281"/>
        <v>0</v>
      </c>
      <c r="E802" s="168">
        <f t="shared" si="281"/>
        <v>0</v>
      </c>
      <c r="F802" s="168">
        <f t="shared" si="281"/>
        <v>1396.31</v>
      </c>
      <c r="G802" s="168">
        <f t="shared" si="281"/>
        <v>0</v>
      </c>
      <c r="H802" s="168">
        <f t="shared" si="281"/>
        <v>0</v>
      </c>
      <c r="I802" s="45"/>
      <c r="J802" s="45"/>
      <c r="K802" s="45"/>
    </row>
    <row r="803" spans="1:11" ht="31.5" customHeight="1">
      <c r="A803" s="82">
        <v>3111</v>
      </c>
      <c r="B803" s="303" t="s">
        <v>33</v>
      </c>
      <c r="C803" s="184">
        <v>0</v>
      </c>
      <c r="D803" s="186">
        <v>0</v>
      </c>
      <c r="E803" s="186">
        <v>0</v>
      </c>
      <c r="F803" s="186">
        <v>1396.31</v>
      </c>
      <c r="G803" s="185">
        <v>0</v>
      </c>
      <c r="H803" s="185">
        <v>0</v>
      </c>
      <c r="I803" s="45"/>
      <c r="J803" s="45"/>
      <c r="K803" s="45"/>
    </row>
    <row r="804" spans="1:11" ht="30.75" customHeight="1">
      <c r="A804" s="188">
        <v>312</v>
      </c>
      <c r="B804" s="306" t="s">
        <v>135</v>
      </c>
      <c r="C804" s="168">
        <f aca="true" t="shared" si="282" ref="C804:H804">C805</f>
        <v>0</v>
      </c>
      <c r="D804" s="168">
        <f t="shared" si="282"/>
        <v>0</v>
      </c>
      <c r="E804" s="168">
        <f t="shared" si="282"/>
        <v>0</v>
      </c>
      <c r="F804" s="168">
        <f t="shared" si="282"/>
        <v>0</v>
      </c>
      <c r="G804" s="168">
        <f t="shared" si="282"/>
        <v>0</v>
      </c>
      <c r="H804" s="168">
        <f t="shared" si="282"/>
        <v>0</v>
      </c>
      <c r="I804" s="45"/>
      <c r="J804" s="45"/>
      <c r="K804" s="45"/>
    </row>
    <row r="805" spans="1:11" ht="39.75" customHeight="1">
      <c r="A805" s="82">
        <v>3121</v>
      </c>
      <c r="B805" s="310" t="s">
        <v>135</v>
      </c>
      <c r="C805" s="184">
        <v>0</v>
      </c>
      <c r="D805" s="186">
        <v>0</v>
      </c>
      <c r="E805" s="186">
        <v>0</v>
      </c>
      <c r="F805" s="186">
        <v>0</v>
      </c>
      <c r="G805" s="185">
        <v>0</v>
      </c>
      <c r="H805" s="185">
        <v>0</v>
      </c>
      <c r="I805" s="45"/>
      <c r="J805" s="45"/>
      <c r="K805" s="45"/>
    </row>
    <row r="806" spans="1:11" ht="23.25" customHeight="1">
      <c r="A806" s="188">
        <v>313</v>
      </c>
      <c r="B806" s="306" t="s">
        <v>38</v>
      </c>
      <c r="C806" s="168">
        <f aca="true" t="shared" si="283" ref="C806:H806">C807</f>
        <v>0</v>
      </c>
      <c r="D806" s="168">
        <f t="shared" si="283"/>
        <v>0</v>
      </c>
      <c r="E806" s="168">
        <f t="shared" si="283"/>
        <v>0</v>
      </c>
      <c r="F806" s="168">
        <f t="shared" si="283"/>
        <v>230.39</v>
      </c>
      <c r="G806" s="168">
        <f t="shared" si="283"/>
        <v>0</v>
      </c>
      <c r="H806" s="168">
        <f t="shared" si="283"/>
        <v>0</v>
      </c>
      <c r="I806" s="45"/>
      <c r="J806" s="45"/>
      <c r="K806" s="45"/>
    </row>
    <row r="807" spans="1:11" ht="40.5" customHeight="1">
      <c r="A807" s="82">
        <v>3132</v>
      </c>
      <c r="B807" s="303" t="s">
        <v>167</v>
      </c>
      <c r="C807" s="184">
        <v>0</v>
      </c>
      <c r="D807" s="186">
        <v>0</v>
      </c>
      <c r="E807" s="186">
        <v>0</v>
      </c>
      <c r="F807" s="186">
        <v>230.39</v>
      </c>
      <c r="G807" s="185">
        <v>0</v>
      </c>
      <c r="H807" s="185">
        <v>0</v>
      </c>
      <c r="I807" s="45"/>
      <c r="J807" s="45"/>
      <c r="K807" s="45"/>
    </row>
    <row r="808" spans="1:11" ht="40.5" customHeight="1">
      <c r="A808" s="188">
        <v>32</v>
      </c>
      <c r="B808" s="306" t="s">
        <v>41</v>
      </c>
      <c r="C808" s="168">
        <f aca="true" t="shared" si="284" ref="C808:H808">C809</f>
        <v>0</v>
      </c>
      <c r="D808" s="168">
        <f t="shared" si="284"/>
        <v>0</v>
      </c>
      <c r="E808" s="168">
        <f t="shared" si="284"/>
        <v>0</v>
      </c>
      <c r="F808" s="168">
        <f t="shared" si="284"/>
        <v>0</v>
      </c>
      <c r="G808" s="168">
        <f t="shared" si="284"/>
        <v>0</v>
      </c>
      <c r="H808" s="168">
        <f t="shared" si="284"/>
        <v>0</v>
      </c>
      <c r="I808" s="45"/>
      <c r="J808" s="45"/>
      <c r="K808" s="45"/>
    </row>
    <row r="809" spans="1:11" ht="32.25" customHeight="1">
      <c r="A809" s="188">
        <v>321</v>
      </c>
      <c r="B809" s="306" t="s">
        <v>42</v>
      </c>
      <c r="C809" s="168">
        <f aca="true" t="shared" si="285" ref="C809:H809">C810</f>
        <v>0</v>
      </c>
      <c r="D809" s="168">
        <f t="shared" si="285"/>
        <v>0</v>
      </c>
      <c r="E809" s="168">
        <f t="shared" si="285"/>
        <v>0</v>
      </c>
      <c r="F809" s="168">
        <f t="shared" si="285"/>
        <v>0</v>
      </c>
      <c r="G809" s="168">
        <f t="shared" si="285"/>
        <v>0</v>
      </c>
      <c r="H809" s="168">
        <f t="shared" si="285"/>
        <v>0</v>
      </c>
      <c r="I809" s="45"/>
      <c r="J809" s="45"/>
      <c r="K809" s="45"/>
    </row>
    <row r="810" spans="1:11" ht="42.75" customHeight="1">
      <c r="A810" s="82">
        <v>3212</v>
      </c>
      <c r="B810" s="303" t="s">
        <v>168</v>
      </c>
      <c r="C810" s="186">
        <v>0</v>
      </c>
      <c r="D810" s="186">
        <v>0</v>
      </c>
      <c r="E810" s="186">
        <v>0</v>
      </c>
      <c r="F810" s="191">
        <v>0</v>
      </c>
      <c r="G810" s="185">
        <v>0</v>
      </c>
      <c r="H810" s="185">
        <v>0</v>
      </c>
      <c r="I810" s="45"/>
      <c r="J810" s="45"/>
      <c r="K810" s="45"/>
    </row>
    <row r="811" spans="1:11" ht="29.25" customHeight="1">
      <c r="A811" s="502" t="s">
        <v>328</v>
      </c>
      <c r="B811" s="502"/>
      <c r="C811" s="187">
        <f aca="true" t="shared" si="286" ref="C811:H811">C800</f>
        <v>0</v>
      </c>
      <c r="D811" s="187">
        <f t="shared" si="286"/>
        <v>0</v>
      </c>
      <c r="E811" s="187">
        <f t="shared" si="286"/>
        <v>0</v>
      </c>
      <c r="F811" s="187">
        <f t="shared" si="286"/>
        <v>1626.6999999999998</v>
      </c>
      <c r="G811" s="187">
        <f t="shared" si="286"/>
        <v>0</v>
      </c>
      <c r="H811" s="187">
        <f t="shared" si="286"/>
        <v>0</v>
      </c>
      <c r="I811" s="45"/>
      <c r="J811" s="45"/>
      <c r="K811" s="45"/>
    </row>
    <row r="812" spans="1:11" ht="36" customHeight="1">
      <c r="A812" s="503" t="s">
        <v>287</v>
      </c>
      <c r="B812" s="504"/>
      <c r="C812" s="342">
        <f aca="true" t="shared" si="287" ref="C812:H812">C794+C811</f>
        <v>0</v>
      </c>
      <c r="D812" s="342">
        <f t="shared" si="287"/>
        <v>0</v>
      </c>
      <c r="E812" s="342">
        <f t="shared" si="287"/>
        <v>0</v>
      </c>
      <c r="F812" s="342">
        <f t="shared" si="287"/>
        <v>2770.2599999999998</v>
      </c>
      <c r="G812" s="342">
        <f t="shared" si="287"/>
        <v>0</v>
      </c>
      <c r="H812" s="342">
        <f t="shared" si="287"/>
        <v>0</v>
      </c>
      <c r="I812" s="45"/>
      <c r="J812" s="45"/>
      <c r="K812" s="45"/>
    </row>
    <row r="813" spans="1:11" ht="13.5" customHeight="1">
      <c r="A813" s="366"/>
      <c r="B813" s="464"/>
      <c r="C813" s="253"/>
      <c r="D813" s="253"/>
      <c r="E813" s="253"/>
      <c r="F813" s="253"/>
      <c r="G813" s="253"/>
      <c r="H813" s="253"/>
      <c r="I813" s="45"/>
      <c r="J813" s="45"/>
      <c r="K813" s="45"/>
    </row>
    <row r="814" spans="1:11" ht="3" customHeight="1" hidden="1">
      <c r="A814" s="366"/>
      <c r="B814" s="464"/>
      <c r="C814" s="253"/>
      <c r="D814" s="253"/>
      <c r="E814" s="253"/>
      <c r="F814" s="253"/>
      <c r="G814" s="253"/>
      <c r="H814" s="253"/>
      <c r="I814" s="45"/>
      <c r="J814" s="45"/>
      <c r="K814" s="45"/>
    </row>
    <row r="815" spans="1:11" ht="15" customHeight="1" hidden="1">
      <c r="A815" s="366"/>
      <c r="B815" s="464"/>
      <c r="C815" s="253"/>
      <c r="D815" s="253"/>
      <c r="E815" s="253"/>
      <c r="F815" s="253"/>
      <c r="G815" s="253"/>
      <c r="H815" s="253"/>
      <c r="I815" s="45"/>
      <c r="J815" s="45"/>
      <c r="K815" s="45"/>
    </row>
    <row r="816" spans="1:11" ht="15" customHeight="1" hidden="1">
      <c r="A816" s="366"/>
      <c r="B816" s="464"/>
      <c r="C816" s="253"/>
      <c r="D816" s="253"/>
      <c r="E816" s="253"/>
      <c r="F816" s="253"/>
      <c r="G816" s="253"/>
      <c r="H816" s="253"/>
      <c r="I816" s="45"/>
      <c r="J816" s="45"/>
      <c r="K816" s="45"/>
    </row>
    <row r="817" spans="1:11" ht="15" customHeight="1">
      <c r="A817" s="366"/>
      <c r="B817" s="464"/>
      <c r="C817" s="253"/>
      <c r="D817" s="253"/>
      <c r="E817" s="253"/>
      <c r="F817" s="253"/>
      <c r="G817" s="253"/>
      <c r="H817" s="253"/>
      <c r="I817" s="45"/>
      <c r="J817" s="45"/>
      <c r="K817" s="45"/>
    </row>
    <row r="818" spans="1:11" ht="15" customHeight="1">
      <c r="A818" s="513" t="s">
        <v>285</v>
      </c>
      <c r="B818" s="513"/>
      <c r="C818" s="513"/>
      <c r="D818" s="253"/>
      <c r="E818" s="124"/>
      <c r="F818" s="253"/>
      <c r="G818" s="253"/>
      <c r="H818" s="253"/>
      <c r="I818" s="45"/>
      <c r="J818" s="45"/>
      <c r="K818" s="45"/>
    </row>
    <row r="819" spans="1:11" ht="21" customHeight="1" thickBot="1">
      <c r="A819" s="519" t="s">
        <v>156</v>
      </c>
      <c r="B819" s="519"/>
      <c r="C819" s="519"/>
      <c r="D819" s="269"/>
      <c r="E819" s="269"/>
      <c r="F819" s="269"/>
      <c r="G819" s="269"/>
      <c r="H819" s="269"/>
      <c r="I819" s="45"/>
      <c r="J819" s="45"/>
      <c r="K819" s="45"/>
    </row>
    <row r="820" spans="1:11" ht="15" customHeight="1">
      <c r="A820" s="540" t="s">
        <v>16</v>
      </c>
      <c r="B820" s="535" t="s">
        <v>17</v>
      </c>
      <c r="C820" s="543" t="s">
        <v>247</v>
      </c>
      <c r="D820" s="370"/>
      <c r="E820" s="370"/>
      <c r="F820" s="370"/>
      <c r="G820" s="370"/>
      <c r="H820" s="370"/>
      <c r="I820" s="45"/>
      <c r="J820" s="45"/>
      <c r="K820" s="45"/>
    </row>
    <row r="821" spans="1:11" ht="40.5" customHeight="1" thickBot="1">
      <c r="A821" s="541"/>
      <c r="B821" s="536"/>
      <c r="C821" s="544"/>
      <c r="D821" s="371" t="s">
        <v>248</v>
      </c>
      <c r="E821" s="371" t="s">
        <v>249</v>
      </c>
      <c r="F821" s="371" t="s">
        <v>250</v>
      </c>
      <c r="G821" s="371" t="s">
        <v>251</v>
      </c>
      <c r="H821" s="371" t="s">
        <v>262</v>
      </c>
      <c r="I821" s="45"/>
      <c r="J821" s="45"/>
      <c r="K821" s="45"/>
    </row>
    <row r="822" spans="1:11" ht="29.25" customHeight="1">
      <c r="A822" s="484">
        <v>3</v>
      </c>
      <c r="B822" s="359" t="s">
        <v>331</v>
      </c>
      <c r="C822" s="187">
        <f aca="true" t="shared" si="288" ref="C822:H822">C823+C828</f>
        <v>0</v>
      </c>
      <c r="D822" s="187">
        <f t="shared" si="288"/>
        <v>2544</v>
      </c>
      <c r="E822" s="187">
        <f t="shared" si="288"/>
        <v>2544</v>
      </c>
      <c r="F822" s="187">
        <f t="shared" si="288"/>
        <v>212</v>
      </c>
      <c r="G822" s="187">
        <f t="shared" si="288"/>
        <v>0</v>
      </c>
      <c r="H822" s="187">
        <f t="shared" si="288"/>
        <v>0</v>
      </c>
      <c r="I822" s="45"/>
      <c r="J822" s="45"/>
      <c r="K822" s="45"/>
    </row>
    <row r="823" spans="1:11" ht="22.5" customHeight="1">
      <c r="A823" s="188">
        <v>31</v>
      </c>
      <c r="B823" s="306" t="s">
        <v>170</v>
      </c>
      <c r="C823" s="168">
        <f aca="true" t="shared" si="289" ref="C823:H823">C824+C826</f>
        <v>0</v>
      </c>
      <c r="D823" s="168">
        <f t="shared" si="289"/>
        <v>2171</v>
      </c>
      <c r="E823" s="168">
        <f t="shared" si="289"/>
        <v>2171</v>
      </c>
      <c r="F823" s="168">
        <f t="shared" si="289"/>
        <v>181</v>
      </c>
      <c r="G823" s="168">
        <f t="shared" si="289"/>
        <v>0</v>
      </c>
      <c r="H823" s="168">
        <f t="shared" si="289"/>
        <v>0</v>
      </c>
      <c r="I823" s="45"/>
      <c r="J823" s="45"/>
      <c r="K823" s="45"/>
    </row>
    <row r="824" spans="1:11" ht="24.75" customHeight="1">
      <c r="A824" s="188">
        <v>311</v>
      </c>
      <c r="B824" s="306" t="s">
        <v>33</v>
      </c>
      <c r="C824" s="168">
        <f aca="true" t="shared" si="290" ref="C824:H824">C825</f>
        <v>0</v>
      </c>
      <c r="D824" s="168">
        <f t="shared" si="290"/>
        <v>1824</v>
      </c>
      <c r="E824" s="168">
        <f t="shared" si="290"/>
        <v>1824</v>
      </c>
      <c r="F824" s="168">
        <f t="shared" si="290"/>
        <v>152</v>
      </c>
      <c r="G824" s="168">
        <f t="shared" si="290"/>
        <v>0</v>
      </c>
      <c r="H824" s="168">
        <f t="shared" si="290"/>
        <v>0</v>
      </c>
      <c r="I824" s="45"/>
      <c r="J824" s="45"/>
      <c r="K824" s="45"/>
    </row>
    <row r="825" spans="1:11" ht="19.5" customHeight="1">
      <c r="A825" s="82">
        <v>3111</v>
      </c>
      <c r="B825" s="303" t="s">
        <v>33</v>
      </c>
      <c r="C825" s="184">
        <v>0</v>
      </c>
      <c r="D825" s="186">
        <v>1824</v>
      </c>
      <c r="E825" s="186">
        <v>1824</v>
      </c>
      <c r="F825" s="186">
        <v>152</v>
      </c>
      <c r="G825" s="185">
        <v>0</v>
      </c>
      <c r="H825" s="185">
        <v>0</v>
      </c>
      <c r="I825" s="45"/>
      <c r="J825" s="45"/>
      <c r="K825" s="45"/>
    </row>
    <row r="826" spans="1:11" ht="19.5" customHeight="1">
      <c r="A826" s="188">
        <v>313</v>
      </c>
      <c r="B826" s="306" t="s">
        <v>38</v>
      </c>
      <c r="C826" s="168">
        <f aca="true" t="shared" si="291" ref="C826:H826">C827</f>
        <v>0</v>
      </c>
      <c r="D826" s="168">
        <f t="shared" si="291"/>
        <v>347</v>
      </c>
      <c r="E826" s="168">
        <f t="shared" si="291"/>
        <v>347</v>
      </c>
      <c r="F826" s="168">
        <f t="shared" si="291"/>
        <v>29</v>
      </c>
      <c r="G826" s="168">
        <f t="shared" si="291"/>
        <v>0</v>
      </c>
      <c r="H826" s="168">
        <f t="shared" si="291"/>
        <v>0</v>
      </c>
      <c r="I826" s="45"/>
      <c r="J826" s="45"/>
      <c r="K826" s="45"/>
    </row>
    <row r="827" spans="1:11" ht="30" customHeight="1">
      <c r="A827" s="82">
        <v>3132</v>
      </c>
      <c r="B827" s="303" t="s">
        <v>167</v>
      </c>
      <c r="C827" s="184">
        <v>0</v>
      </c>
      <c r="D827" s="186">
        <v>347</v>
      </c>
      <c r="E827" s="186">
        <v>347</v>
      </c>
      <c r="F827" s="186">
        <v>29</v>
      </c>
      <c r="G827" s="185">
        <v>0</v>
      </c>
      <c r="H827" s="185">
        <v>0</v>
      </c>
      <c r="I827" s="45"/>
      <c r="J827" s="45"/>
      <c r="K827" s="45"/>
    </row>
    <row r="828" spans="1:11" ht="30" customHeight="1">
      <c r="A828" s="188">
        <v>32</v>
      </c>
      <c r="B828" s="306" t="s">
        <v>41</v>
      </c>
      <c r="C828" s="168">
        <f aca="true" t="shared" si="292" ref="C828:H828">C829+C831+C833</f>
        <v>0</v>
      </c>
      <c r="D828" s="168">
        <f t="shared" si="292"/>
        <v>373</v>
      </c>
      <c r="E828" s="168">
        <f t="shared" si="292"/>
        <v>373</v>
      </c>
      <c r="F828" s="168">
        <f t="shared" si="292"/>
        <v>31</v>
      </c>
      <c r="G828" s="168">
        <f t="shared" si="292"/>
        <v>0</v>
      </c>
      <c r="H828" s="168">
        <f t="shared" si="292"/>
        <v>0</v>
      </c>
      <c r="I828" s="45"/>
      <c r="J828" s="45"/>
      <c r="K828" s="45"/>
    </row>
    <row r="829" spans="1:11" ht="25.5" customHeight="1">
      <c r="A829" s="188">
        <v>321</v>
      </c>
      <c r="B829" s="306" t="s">
        <v>42</v>
      </c>
      <c r="C829" s="168">
        <f>C830</f>
        <v>0</v>
      </c>
      <c r="D829" s="168">
        <f>D830</f>
        <v>47</v>
      </c>
      <c r="E829" s="168">
        <f>E830</f>
        <v>47</v>
      </c>
      <c r="F829" s="168">
        <f>F830</f>
        <v>4</v>
      </c>
      <c r="G829" s="168">
        <f>G830</f>
        <v>0</v>
      </c>
      <c r="H829" s="92">
        <v>0</v>
      </c>
      <c r="I829" s="45"/>
      <c r="J829" s="45"/>
      <c r="K829" s="45"/>
    </row>
    <row r="830" spans="1:11" ht="24" customHeight="1">
      <c r="A830" s="82">
        <v>3211</v>
      </c>
      <c r="B830" s="303" t="s">
        <v>44</v>
      </c>
      <c r="C830" s="184">
        <v>0</v>
      </c>
      <c r="D830" s="186">
        <v>47</v>
      </c>
      <c r="E830" s="186">
        <v>47</v>
      </c>
      <c r="F830" s="186">
        <v>4</v>
      </c>
      <c r="G830" s="185">
        <v>0</v>
      </c>
      <c r="H830" s="185">
        <v>0</v>
      </c>
      <c r="I830" s="45"/>
      <c r="J830" s="45"/>
      <c r="K830" s="45"/>
    </row>
    <row r="831" spans="1:11" ht="22.5" customHeight="1">
      <c r="A831" s="188">
        <v>323</v>
      </c>
      <c r="B831" s="306" t="s">
        <v>59</v>
      </c>
      <c r="C831" s="168">
        <f>C832</f>
        <v>0</v>
      </c>
      <c r="D831" s="168">
        <f>D832</f>
        <v>326</v>
      </c>
      <c r="E831" s="168">
        <f>E832</f>
        <v>326</v>
      </c>
      <c r="F831" s="168">
        <f>F832</f>
        <v>27</v>
      </c>
      <c r="G831" s="168">
        <f>G832</f>
        <v>0</v>
      </c>
      <c r="H831" s="92">
        <v>0</v>
      </c>
      <c r="I831" s="45"/>
      <c r="J831" s="45"/>
      <c r="K831" s="45"/>
    </row>
    <row r="832" spans="1:11" ht="23.25" customHeight="1">
      <c r="A832" s="82">
        <v>3237</v>
      </c>
      <c r="B832" s="303" t="s">
        <v>67</v>
      </c>
      <c r="C832" s="184">
        <v>0</v>
      </c>
      <c r="D832" s="186">
        <v>326</v>
      </c>
      <c r="E832" s="186">
        <v>326</v>
      </c>
      <c r="F832" s="186">
        <v>27</v>
      </c>
      <c r="G832" s="185">
        <v>0</v>
      </c>
      <c r="H832" s="185">
        <v>0</v>
      </c>
      <c r="I832" s="45"/>
      <c r="J832" s="45"/>
      <c r="K832" s="45"/>
    </row>
    <row r="833" spans="1:11" ht="20.25" customHeight="1">
      <c r="A833" s="188">
        <v>329</v>
      </c>
      <c r="B833" s="306" t="s">
        <v>71</v>
      </c>
      <c r="C833" s="168">
        <f aca="true" t="shared" si="293" ref="C833:H833">C834</f>
        <v>0</v>
      </c>
      <c r="D833" s="168">
        <f t="shared" si="293"/>
        <v>0</v>
      </c>
      <c r="E833" s="168">
        <f t="shared" si="293"/>
        <v>0</v>
      </c>
      <c r="F833" s="168">
        <f t="shared" si="293"/>
        <v>0</v>
      </c>
      <c r="G833" s="168">
        <f t="shared" si="293"/>
        <v>0</v>
      </c>
      <c r="H833" s="168">
        <f t="shared" si="293"/>
        <v>0</v>
      </c>
      <c r="I833" s="45"/>
      <c r="J833" s="45"/>
      <c r="K833" s="45"/>
    </row>
    <row r="834" spans="1:11" ht="19.5" customHeight="1">
      <c r="A834" s="82">
        <v>3293</v>
      </c>
      <c r="B834" s="303" t="s">
        <v>77</v>
      </c>
      <c r="C834" s="184">
        <v>0</v>
      </c>
      <c r="D834" s="186">
        <v>0</v>
      </c>
      <c r="E834" s="186">
        <v>0</v>
      </c>
      <c r="F834" s="186">
        <v>0</v>
      </c>
      <c r="G834" s="185">
        <v>0</v>
      </c>
      <c r="H834" s="185">
        <v>0</v>
      </c>
      <c r="I834" s="45"/>
      <c r="J834" s="45"/>
      <c r="K834" s="45"/>
    </row>
    <row r="835" spans="1:11" ht="29.25" customHeight="1">
      <c r="A835" s="358">
        <v>4</v>
      </c>
      <c r="B835" s="359" t="s">
        <v>355</v>
      </c>
      <c r="C835" s="167">
        <f aca="true" t="shared" si="294" ref="C835:H835">C836</f>
        <v>2370.71</v>
      </c>
      <c r="D835" s="167">
        <f t="shared" si="294"/>
        <v>3654</v>
      </c>
      <c r="E835" s="167">
        <f t="shared" si="294"/>
        <v>3654</v>
      </c>
      <c r="F835" s="167">
        <f t="shared" si="294"/>
        <v>304</v>
      </c>
      <c r="G835" s="167">
        <f t="shared" si="294"/>
        <v>0</v>
      </c>
      <c r="H835" s="167">
        <f t="shared" si="294"/>
        <v>0</v>
      </c>
      <c r="I835" s="45"/>
      <c r="J835" s="45"/>
      <c r="K835" s="45"/>
    </row>
    <row r="836" spans="1:11" ht="43.5" customHeight="1">
      <c r="A836" s="188">
        <v>42</v>
      </c>
      <c r="B836" s="306" t="s">
        <v>86</v>
      </c>
      <c r="C836" s="168">
        <f aca="true" t="shared" si="295" ref="C836:H837">C837</f>
        <v>2370.71</v>
      </c>
      <c r="D836" s="168">
        <f t="shared" si="295"/>
        <v>3654</v>
      </c>
      <c r="E836" s="168">
        <f t="shared" si="295"/>
        <v>3654</v>
      </c>
      <c r="F836" s="168">
        <f t="shared" si="295"/>
        <v>304</v>
      </c>
      <c r="G836" s="168">
        <f t="shared" si="295"/>
        <v>0</v>
      </c>
      <c r="H836" s="168">
        <f t="shared" si="295"/>
        <v>0</v>
      </c>
      <c r="I836" s="45"/>
      <c r="J836" s="45"/>
      <c r="K836" s="45"/>
    </row>
    <row r="837" spans="1:11" ht="31.5" customHeight="1">
      <c r="A837" s="188">
        <v>422</v>
      </c>
      <c r="B837" s="306" t="s">
        <v>171</v>
      </c>
      <c r="C837" s="189">
        <f t="shared" si="295"/>
        <v>2370.71</v>
      </c>
      <c r="D837" s="189">
        <f t="shared" si="295"/>
        <v>3654</v>
      </c>
      <c r="E837" s="189">
        <f t="shared" si="295"/>
        <v>3654</v>
      </c>
      <c r="F837" s="189">
        <f t="shared" si="295"/>
        <v>304</v>
      </c>
      <c r="G837" s="189">
        <f t="shared" si="295"/>
        <v>0</v>
      </c>
      <c r="H837" s="189">
        <f t="shared" si="295"/>
        <v>0</v>
      </c>
      <c r="I837" s="45"/>
      <c r="J837" s="45"/>
      <c r="K837" s="45"/>
    </row>
    <row r="838" spans="1:11" ht="31.5" customHeight="1">
      <c r="A838" s="224">
        <v>4221</v>
      </c>
      <c r="B838" s="335" t="s">
        <v>89</v>
      </c>
      <c r="C838" s="185">
        <v>2370.71</v>
      </c>
      <c r="D838" s="185">
        <v>3654</v>
      </c>
      <c r="E838" s="185">
        <v>3654</v>
      </c>
      <c r="F838" s="185">
        <v>304</v>
      </c>
      <c r="G838" s="185">
        <v>0</v>
      </c>
      <c r="H838" s="185">
        <v>0</v>
      </c>
      <c r="I838" s="45"/>
      <c r="J838" s="45"/>
      <c r="K838" s="45"/>
    </row>
    <row r="839" spans="1:11" ht="23.25" customHeight="1">
      <c r="A839" s="492" t="s">
        <v>317</v>
      </c>
      <c r="B839" s="493"/>
      <c r="C839" s="187">
        <f aca="true" t="shared" si="296" ref="C839:H839">C835+C822</f>
        <v>2370.71</v>
      </c>
      <c r="D839" s="187">
        <f t="shared" si="296"/>
        <v>6198</v>
      </c>
      <c r="E839" s="187">
        <f t="shared" si="296"/>
        <v>6198</v>
      </c>
      <c r="F839" s="187">
        <f t="shared" si="296"/>
        <v>516</v>
      </c>
      <c r="G839" s="187">
        <f t="shared" si="296"/>
        <v>0</v>
      </c>
      <c r="H839" s="187">
        <f t="shared" si="296"/>
        <v>0</v>
      </c>
      <c r="I839" s="45"/>
      <c r="J839" s="45"/>
      <c r="K839" s="45"/>
    </row>
    <row r="840" spans="1:11" ht="23.25" customHeight="1">
      <c r="A840" s="219"/>
      <c r="B840" s="324"/>
      <c r="C840" s="253"/>
      <c r="D840" s="253"/>
      <c r="E840" s="253"/>
      <c r="F840" s="253"/>
      <c r="G840" s="253"/>
      <c r="H840" s="253"/>
      <c r="I840" s="45"/>
      <c r="J840" s="45"/>
      <c r="K840" s="45"/>
    </row>
    <row r="841" spans="1:11" ht="9" customHeight="1">
      <c r="A841" s="219"/>
      <c r="B841" s="324"/>
      <c r="C841" s="253"/>
      <c r="D841" s="253"/>
      <c r="E841" s="253"/>
      <c r="F841" s="253"/>
      <c r="G841" s="253"/>
      <c r="H841" s="253"/>
      <c r="I841" s="45"/>
      <c r="J841" s="45"/>
      <c r="K841" s="45"/>
    </row>
    <row r="842" spans="1:11" ht="23.25" customHeight="1" thickBot="1">
      <c r="A842" s="506" t="s">
        <v>288</v>
      </c>
      <c r="B842" s="506"/>
      <c r="C842" s="506"/>
      <c r="D842" s="253"/>
      <c r="E842" s="253"/>
      <c r="F842" s="253"/>
      <c r="G842" s="253"/>
      <c r="H842" s="253"/>
      <c r="I842" s="45"/>
      <c r="J842" s="45"/>
      <c r="K842" s="45"/>
    </row>
    <row r="843" spans="1:11" ht="23.25" customHeight="1">
      <c r="A843" s="498" t="s">
        <v>16</v>
      </c>
      <c r="B843" s="508" t="s">
        <v>17</v>
      </c>
      <c r="C843" s="500" t="s">
        <v>247</v>
      </c>
      <c r="D843" s="365"/>
      <c r="E843" s="365"/>
      <c r="F843" s="365"/>
      <c r="G843" s="365"/>
      <c r="H843" s="365"/>
      <c r="I843" s="45"/>
      <c r="J843" s="45"/>
      <c r="K843" s="45"/>
    </row>
    <row r="844" spans="1:11" ht="26.25" customHeight="1" thickBot="1">
      <c r="A844" s="511"/>
      <c r="B844" s="512"/>
      <c r="C844" s="505"/>
      <c r="D844" s="367" t="s">
        <v>248</v>
      </c>
      <c r="E844" s="367" t="s">
        <v>249</v>
      </c>
      <c r="F844" s="367" t="s">
        <v>250</v>
      </c>
      <c r="G844" s="367" t="s">
        <v>251</v>
      </c>
      <c r="H844" s="367" t="s">
        <v>262</v>
      </c>
      <c r="I844" s="45"/>
      <c r="J844" s="45"/>
      <c r="K844" s="45"/>
    </row>
    <row r="845" spans="1:11" ht="30" customHeight="1">
      <c r="A845" s="358">
        <v>4</v>
      </c>
      <c r="B845" s="491" t="s">
        <v>355</v>
      </c>
      <c r="C845" s="245">
        <f aca="true" t="shared" si="297" ref="C845:H845">C846</f>
        <v>0</v>
      </c>
      <c r="D845" s="245">
        <f t="shared" si="297"/>
        <v>0</v>
      </c>
      <c r="E845" s="245">
        <f t="shared" si="297"/>
        <v>263.08</v>
      </c>
      <c r="F845" s="245">
        <f t="shared" si="297"/>
        <v>0</v>
      </c>
      <c r="G845" s="245">
        <f t="shared" si="297"/>
        <v>0</v>
      </c>
      <c r="H845" s="245">
        <f t="shared" si="297"/>
        <v>0</v>
      </c>
      <c r="I845" s="45"/>
      <c r="J845" s="45"/>
      <c r="K845" s="45"/>
    </row>
    <row r="846" spans="1:11" ht="42" customHeight="1">
      <c r="A846" s="188">
        <v>42</v>
      </c>
      <c r="B846" s="306" t="s">
        <v>86</v>
      </c>
      <c r="C846" s="168">
        <f aca="true" t="shared" si="298" ref="C846:H847">C847</f>
        <v>0</v>
      </c>
      <c r="D846" s="168">
        <f t="shared" si="298"/>
        <v>0</v>
      </c>
      <c r="E846" s="168">
        <f t="shared" si="298"/>
        <v>263.08</v>
      </c>
      <c r="F846" s="168">
        <f t="shared" si="298"/>
        <v>0</v>
      </c>
      <c r="G846" s="168">
        <f t="shared" si="298"/>
        <v>0</v>
      </c>
      <c r="H846" s="168">
        <f t="shared" si="298"/>
        <v>0</v>
      </c>
      <c r="I846" s="45"/>
      <c r="J846" s="45"/>
      <c r="K846" s="45"/>
    </row>
    <row r="847" spans="1:11" ht="27" customHeight="1">
      <c r="A847" s="188">
        <v>422</v>
      </c>
      <c r="B847" s="306" t="s">
        <v>146</v>
      </c>
      <c r="C847" s="189">
        <f t="shared" si="298"/>
        <v>0</v>
      </c>
      <c r="D847" s="189">
        <f t="shared" si="298"/>
        <v>0</v>
      </c>
      <c r="E847" s="189">
        <f t="shared" si="298"/>
        <v>263.08</v>
      </c>
      <c r="F847" s="189">
        <f t="shared" si="298"/>
        <v>0</v>
      </c>
      <c r="G847" s="189">
        <f t="shared" si="298"/>
        <v>0</v>
      </c>
      <c r="H847" s="189">
        <f t="shared" si="298"/>
        <v>0</v>
      </c>
      <c r="I847" s="45"/>
      <c r="J847" s="45"/>
      <c r="K847" s="45"/>
    </row>
    <row r="848" spans="1:11" ht="29.25" customHeight="1">
      <c r="A848" s="224">
        <v>4221</v>
      </c>
      <c r="B848" s="335" t="s">
        <v>89</v>
      </c>
      <c r="C848" s="185">
        <v>0</v>
      </c>
      <c r="D848" s="185">
        <v>0</v>
      </c>
      <c r="E848" s="185">
        <v>263.08</v>
      </c>
      <c r="F848" s="185">
        <v>0</v>
      </c>
      <c r="G848" s="185">
        <v>0</v>
      </c>
      <c r="H848" s="185">
        <v>0</v>
      </c>
      <c r="I848" s="45"/>
      <c r="J848" s="45"/>
      <c r="K848" s="45"/>
    </row>
    <row r="849" spans="1:11" ht="22.5" customHeight="1">
      <c r="A849" s="492" t="s">
        <v>323</v>
      </c>
      <c r="B849" s="493"/>
      <c r="C849" s="187">
        <f aca="true" t="shared" si="299" ref="C849:H849">C845</f>
        <v>0</v>
      </c>
      <c r="D849" s="187">
        <f t="shared" si="299"/>
        <v>0</v>
      </c>
      <c r="E849" s="187">
        <f t="shared" si="299"/>
        <v>263.08</v>
      </c>
      <c r="F849" s="187">
        <f t="shared" si="299"/>
        <v>0</v>
      </c>
      <c r="G849" s="187">
        <f t="shared" si="299"/>
        <v>0</v>
      </c>
      <c r="H849" s="187">
        <f t="shared" si="299"/>
        <v>0</v>
      </c>
      <c r="I849" s="45"/>
      <c r="J849" s="45"/>
      <c r="K849" s="45"/>
    </row>
    <row r="850" spans="1:11" ht="11.25">
      <c r="A850" s="219"/>
      <c r="B850" s="324"/>
      <c r="C850" s="253"/>
      <c r="D850" s="253"/>
      <c r="E850" s="253"/>
      <c r="F850" s="253"/>
      <c r="G850" s="253"/>
      <c r="H850" s="253"/>
      <c r="I850" s="45"/>
      <c r="J850" s="45"/>
      <c r="K850" s="45"/>
    </row>
    <row r="851" spans="1:11" ht="11.25">
      <c r="A851" s="219"/>
      <c r="B851" s="324"/>
      <c r="C851" s="253"/>
      <c r="D851" s="253"/>
      <c r="E851" s="253"/>
      <c r="F851" s="253"/>
      <c r="G851" s="253"/>
      <c r="H851" s="253"/>
      <c r="I851" s="45"/>
      <c r="J851" s="45"/>
      <c r="K851" s="45"/>
    </row>
    <row r="852" spans="1:11" ht="12.75" thickBot="1">
      <c r="A852" s="212" t="s">
        <v>172</v>
      </c>
      <c r="B852" s="336"/>
      <c r="C852" s="88"/>
      <c r="D852" s="88"/>
      <c r="E852" s="88"/>
      <c r="F852" s="88"/>
      <c r="G852" s="88"/>
      <c r="H852" s="88"/>
      <c r="I852" s="45"/>
      <c r="J852" s="45"/>
      <c r="K852" s="55"/>
    </row>
    <row r="853" spans="1:11" ht="11.25" customHeight="1">
      <c r="A853" s="498" t="s">
        <v>16</v>
      </c>
      <c r="B853" s="508" t="s">
        <v>17</v>
      </c>
      <c r="C853" s="500" t="s">
        <v>247</v>
      </c>
      <c r="D853" s="365"/>
      <c r="E853" s="365"/>
      <c r="F853" s="365"/>
      <c r="G853" s="365"/>
      <c r="H853" s="365"/>
      <c r="I853" s="45"/>
      <c r="J853" s="45"/>
      <c r="K853" s="55"/>
    </row>
    <row r="854" spans="1:8" ht="21.75" thickBot="1">
      <c r="A854" s="499"/>
      <c r="B854" s="514"/>
      <c r="C854" s="501"/>
      <c r="D854" s="367" t="s">
        <v>248</v>
      </c>
      <c r="E854" s="367" t="s">
        <v>249</v>
      </c>
      <c r="F854" s="367" t="s">
        <v>250</v>
      </c>
      <c r="G854" s="367" t="s">
        <v>251</v>
      </c>
      <c r="H854" s="367" t="s">
        <v>262</v>
      </c>
    </row>
    <row r="855" spans="1:8" ht="30.75" customHeight="1">
      <c r="A855" s="483">
        <v>3</v>
      </c>
      <c r="B855" s="483" t="s">
        <v>331</v>
      </c>
      <c r="C855" s="257">
        <f aca="true" t="shared" si="300" ref="C855:H855">C856+C861</f>
        <v>0</v>
      </c>
      <c r="D855" s="257">
        <f t="shared" si="300"/>
        <v>14411</v>
      </c>
      <c r="E855" s="257">
        <f t="shared" si="300"/>
        <v>14411</v>
      </c>
      <c r="F855" s="257">
        <f t="shared" si="300"/>
        <v>1201</v>
      </c>
      <c r="G855" s="257">
        <f t="shared" si="300"/>
        <v>0</v>
      </c>
      <c r="H855" s="257">
        <f t="shared" si="300"/>
        <v>0</v>
      </c>
    </row>
    <row r="856" spans="1:8" ht="20.25" customHeight="1">
      <c r="A856" s="188">
        <v>31</v>
      </c>
      <c r="B856" s="306" t="s">
        <v>170</v>
      </c>
      <c r="C856" s="168">
        <f aca="true" t="shared" si="301" ref="C856:H856">C857+C859</f>
        <v>0</v>
      </c>
      <c r="D856" s="168">
        <f t="shared" si="301"/>
        <v>12302</v>
      </c>
      <c r="E856" s="168">
        <f t="shared" si="301"/>
        <v>12302</v>
      </c>
      <c r="F856" s="168">
        <f t="shared" si="301"/>
        <v>1025</v>
      </c>
      <c r="G856" s="168">
        <f t="shared" si="301"/>
        <v>0</v>
      </c>
      <c r="H856" s="168">
        <f t="shared" si="301"/>
        <v>0</v>
      </c>
    </row>
    <row r="857" spans="1:8" ht="33.75" customHeight="1">
      <c r="A857" s="188">
        <v>311</v>
      </c>
      <c r="B857" s="306" t="s">
        <v>33</v>
      </c>
      <c r="C857" s="168">
        <f aca="true" t="shared" si="302" ref="C857:H857">C858</f>
        <v>0</v>
      </c>
      <c r="D857" s="168">
        <f t="shared" si="302"/>
        <v>10334</v>
      </c>
      <c r="E857" s="168">
        <f t="shared" si="302"/>
        <v>10334</v>
      </c>
      <c r="F857" s="168">
        <f t="shared" si="302"/>
        <v>861</v>
      </c>
      <c r="G857" s="168">
        <f t="shared" si="302"/>
        <v>0</v>
      </c>
      <c r="H857" s="168">
        <f t="shared" si="302"/>
        <v>0</v>
      </c>
    </row>
    <row r="858" spans="1:8" ht="33" customHeight="1">
      <c r="A858" s="82">
        <v>3111</v>
      </c>
      <c r="B858" s="303" t="s">
        <v>33</v>
      </c>
      <c r="C858" s="184">
        <v>0</v>
      </c>
      <c r="D858" s="186">
        <v>10334</v>
      </c>
      <c r="E858" s="186">
        <v>10334</v>
      </c>
      <c r="F858" s="186">
        <v>861</v>
      </c>
      <c r="G858" s="185">
        <v>0</v>
      </c>
      <c r="H858" s="185">
        <v>0</v>
      </c>
    </row>
    <row r="859" spans="1:8" ht="24.75" customHeight="1">
      <c r="A859" s="188">
        <v>313</v>
      </c>
      <c r="B859" s="306" t="s">
        <v>38</v>
      </c>
      <c r="C859" s="168">
        <f aca="true" t="shared" si="303" ref="C859:H859">C860</f>
        <v>0</v>
      </c>
      <c r="D859" s="168">
        <f t="shared" si="303"/>
        <v>1968</v>
      </c>
      <c r="E859" s="168">
        <f t="shared" si="303"/>
        <v>1968</v>
      </c>
      <c r="F859" s="168">
        <f t="shared" si="303"/>
        <v>164</v>
      </c>
      <c r="G859" s="168">
        <f t="shared" si="303"/>
        <v>0</v>
      </c>
      <c r="H859" s="168">
        <f t="shared" si="303"/>
        <v>0</v>
      </c>
    </row>
    <row r="860" spans="1:8" ht="45.75" customHeight="1">
      <c r="A860" s="82">
        <v>3132</v>
      </c>
      <c r="B860" s="303" t="s">
        <v>167</v>
      </c>
      <c r="C860" s="184">
        <v>0</v>
      </c>
      <c r="D860" s="186">
        <v>1968</v>
      </c>
      <c r="E860" s="186">
        <v>1968</v>
      </c>
      <c r="F860" s="186">
        <v>164</v>
      </c>
      <c r="G860" s="185">
        <v>0</v>
      </c>
      <c r="H860" s="185">
        <v>0</v>
      </c>
    </row>
    <row r="861" spans="1:8" ht="28.5" customHeight="1">
      <c r="A861" s="188">
        <v>32</v>
      </c>
      <c r="B861" s="306" t="s">
        <v>41</v>
      </c>
      <c r="C861" s="168">
        <f aca="true" t="shared" si="304" ref="C861:H861">C862+C864+C866</f>
        <v>0</v>
      </c>
      <c r="D861" s="168">
        <f t="shared" si="304"/>
        <v>2109</v>
      </c>
      <c r="E861" s="168">
        <f t="shared" si="304"/>
        <v>2109</v>
      </c>
      <c r="F861" s="168">
        <f t="shared" si="304"/>
        <v>176</v>
      </c>
      <c r="G861" s="168">
        <f t="shared" si="304"/>
        <v>0</v>
      </c>
      <c r="H861" s="168">
        <f t="shared" si="304"/>
        <v>0</v>
      </c>
    </row>
    <row r="862" spans="1:8" ht="32.25" customHeight="1">
      <c r="A862" s="188">
        <v>321</v>
      </c>
      <c r="B862" s="306" t="s">
        <v>42</v>
      </c>
      <c r="C862" s="168">
        <f aca="true" t="shared" si="305" ref="C862:H862">C863</f>
        <v>0</v>
      </c>
      <c r="D862" s="168">
        <f t="shared" si="305"/>
        <v>264</v>
      </c>
      <c r="E862" s="168">
        <f t="shared" si="305"/>
        <v>264</v>
      </c>
      <c r="F862" s="168">
        <f t="shared" si="305"/>
        <v>22</v>
      </c>
      <c r="G862" s="168">
        <f t="shared" si="305"/>
        <v>0</v>
      </c>
      <c r="H862" s="168">
        <f t="shared" si="305"/>
        <v>0</v>
      </c>
    </row>
    <row r="863" spans="1:8" ht="21" customHeight="1">
      <c r="A863" s="82">
        <v>3211</v>
      </c>
      <c r="B863" s="303" t="s">
        <v>44</v>
      </c>
      <c r="C863" s="184">
        <v>0</v>
      </c>
      <c r="D863" s="186">
        <v>264</v>
      </c>
      <c r="E863" s="186">
        <v>264</v>
      </c>
      <c r="F863" s="186">
        <v>22</v>
      </c>
      <c r="G863" s="185">
        <v>0</v>
      </c>
      <c r="H863" s="185">
        <v>0</v>
      </c>
    </row>
    <row r="864" spans="1:8" ht="21.75" customHeight="1">
      <c r="A864" s="188">
        <v>323</v>
      </c>
      <c r="B864" s="306" t="s">
        <v>59</v>
      </c>
      <c r="C864" s="168">
        <f aca="true" t="shared" si="306" ref="C864:H864">C865</f>
        <v>0</v>
      </c>
      <c r="D864" s="168">
        <f t="shared" si="306"/>
        <v>1845</v>
      </c>
      <c r="E864" s="168">
        <f t="shared" si="306"/>
        <v>1845</v>
      </c>
      <c r="F864" s="168">
        <f t="shared" si="306"/>
        <v>154</v>
      </c>
      <c r="G864" s="168">
        <f t="shared" si="306"/>
        <v>0</v>
      </c>
      <c r="H864" s="168">
        <f t="shared" si="306"/>
        <v>0</v>
      </c>
    </row>
    <row r="865" spans="1:8" ht="24.75" customHeight="1">
      <c r="A865" s="82">
        <v>3237</v>
      </c>
      <c r="B865" s="303" t="s">
        <v>67</v>
      </c>
      <c r="C865" s="184">
        <v>0</v>
      </c>
      <c r="D865" s="186">
        <v>1845</v>
      </c>
      <c r="E865" s="186">
        <v>1845</v>
      </c>
      <c r="F865" s="186">
        <v>154</v>
      </c>
      <c r="G865" s="189">
        <v>0</v>
      </c>
      <c r="H865" s="92">
        <v>0</v>
      </c>
    </row>
    <row r="866" spans="1:8" ht="27" customHeight="1">
      <c r="A866" s="188">
        <v>329</v>
      </c>
      <c r="B866" s="306" t="s">
        <v>71</v>
      </c>
      <c r="C866" s="168">
        <f aca="true" t="shared" si="307" ref="C866:H866">C867</f>
        <v>0</v>
      </c>
      <c r="D866" s="168">
        <f t="shared" si="307"/>
        <v>0</v>
      </c>
      <c r="E866" s="168">
        <f t="shared" si="307"/>
        <v>0</v>
      </c>
      <c r="F866" s="168">
        <f t="shared" si="307"/>
        <v>0</v>
      </c>
      <c r="G866" s="168">
        <f t="shared" si="307"/>
        <v>0</v>
      </c>
      <c r="H866" s="168">
        <f t="shared" si="307"/>
        <v>0</v>
      </c>
    </row>
    <row r="867" spans="1:8" ht="21.75" customHeight="1">
      <c r="A867" s="82">
        <v>3293</v>
      </c>
      <c r="B867" s="303" t="s">
        <v>77</v>
      </c>
      <c r="C867" s="184">
        <v>0</v>
      </c>
      <c r="D867" s="186">
        <v>0</v>
      </c>
      <c r="E867" s="186">
        <v>0</v>
      </c>
      <c r="F867" s="186">
        <v>0</v>
      </c>
      <c r="G867" s="185">
        <v>0</v>
      </c>
      <c r="H867" s="185">
        <v>0</v>
      </c>
    </row>
    <row r="868" spans="1:8" ht="36.75" customHeight="1">
      <c r="A868" s="358">
        <v>4</v>
      </c>
      <c r="B868" s="359" t="s">
        <v>355</v>
      </c>
      <c r="C868" s="167">
        <f>C869</f>
        <v>13434.03</v>
      </c>
      <c r="D868" s="167">
        <f aca="true" t="shared" si="308" ref="D868:H870">D869</f>
        <v>20705</v>
      </c>
      <c r="E868" s="167">
        <f t="shared" si="308"/>
        <v>20705</v>
      </c>
      <c r="F868" s="167">
        <f t="shared" si="308"/>
        <v>1725</v>
      </c>
      <c r="G868" s="167">
        <f t="shared" si="308"/>
        <v>0</v>
      </c>
      <c r="H868" s="167">
        <f t="shared" si="308"/>
        <v>0</v>
      </c>
    </row>
    <row r="869" spans="1:8" ht="47.25" customHeight="1">
      <c r="A869" s="188">
        <v>42</v>
      </c>
      <c r="B869" s="306" t="s">
        <v>86</v>
      </c>
      <c r="C869" s="168">
        <f>C870</f>
        <v>13434.03</v>
      </c>
      <c r="D869" s="168">
        <f t="shared" si="308"/>
        <v>20705</v>
      </c>
      <c r="E869" s="168">
        <f t="shared" si="308"/>
        <v>20705</v>
      </c>
      <c r="F869" s="168">
        <f t="shared" si="308"/>
        <v>1725</v>
      </c>
      <c r="G869" s="168">
        <f t="shared" si="308"/>
        <v>0</v>
      </c>
      <c r="H869" s="168">
        <f t="shared" si="308"/>
        <v>0</v>
      </c>
    </row>
    <row r="870" spans="1:8" ht="31.5" customHeight="1">
      <c r="A870" s="188">
        <v>422</v>
      </c>
      <c r="B870" s="306" t="s">
        <v>171</v>
      </c>
      <c r="C870" s="189">
        <f>C871</f>
        <v>13434.03</v>
      </c>
      <c r="D870" s="189">
        <f t="shared" si="308"/>
        <v>20705</v>
      </c>
      <c r="E870" s="189">
        <f t="shared" si="308"/>
        <v>20705</v>
      </c>
      <c r="F870" s="189">
        <f t="shared" si="308"/>
        <v>1725</v>
      </c>
      <c r="G870" s="189">
        <f t="shared" si="308"/>
        <v>0</v>
      </c>
      <c r="H870" s="189">
        <f>H871</f>
        <v>0</v>
      </c>
    </row>
    <row r="871" spans="1:8" ht="33" customHeight="1">
      <c r="A871" s="225">
        <v>4221</v>
      </c>
      <c r="B871" s="337" t="s">
        <v>89</v>
      </c>
      <c r="C871" s="185">
        <v>13434.03</v>
      </c>
      <c r="D871" s="189">
        <v>20705</v>
      </c>
      <c r="E871" s="185">
        <v>20705</v>
      </c>
      <c r="F871" s="185">
        <v>1725</v>
      </c>
      <c r="G871" s="185">
        <v>0</v>
      </c>
      <c r="H871" s="185">
        <v>0</v>
      </c>
    </row>
    <row r="872" spans="1:8" ht="27" customHeight="1">
      <c r="A872" s="345" t="s">
        <v>325</v>
      </c>
      <c r="B872" s="346"/>
      <c r="C872" s="187">
        <f aca="true" t="shared" si="309" ref="C872:H872">C868+C855</f>
        <v>13434.03</v>
      </c>
      <c r="D872" s="187">
        <f t="shared" si="309"/>
        <v>35116</v>
      </c>
      <c r="E872" s="187">
        <f t="shared" si="309"/>
        <v>35116</v>
      </c>
      <c r="F872" s="187">
        <f t="shared" si="309"/>
        <v>2926</v>
      </c>
      <c r="G872" s="187">
        <f t="shared" si="309"/>
        <v>0</v>
      </c>
      <c r="H872" s="187">
        <f t="shared" si="309"/>
        <v>0</v>
      </c>
    </row>
    <row r="873" spans="1:8" ht="0.75" customHeight="1" hidden="1">
      <c r="A873" s="580"/>
      <c r="B873" s="563"/>
      <c r="C873" s="92"/>
      <c r="D873" s="92"/>
      <c r="E873" s="92"/>
      <c r="F873" s="92"/>
      <c r="G873" s="92"/>
      <c r="H873" s="92"/>
    </row>
    <row r="874" spans="1:8" ht="13.5">
      <c r="A874" s="226"/>
      <c r="B874" s="338"/>
      <c r="C874" s="277"/>
      <c r="D874" s="253"/>
      <c r="E874" s="253"/>
      <c r="F874" s="253"/>
      <c r="G874" s="253"/>
      <c r="H874" s="253"/>
    </row>
    <row r="875" spans="1:8" ht="13.5">
      <c r="A875" s="226"/>
      <c r="B875" s="338"/>
      <c r="C875" s="277"/>
      <c r="D875" s="253"/>
      <c r="E875" s="253"/>
      <c r="F875" s="253"/>
      <c r="G875" s="253"/>
      <c r="H875" s="253"/>
    </row>
    <row r="876" spans="1:8" ht="12.75" thickBot="1">
      <c r="A876" s="506" t="s">
        <v>289</v>
      </c>
      <c r="B876" s="506"/>
      <c r="C876" s="506"/>
      <c r="D876" s="253"/>
      <c r="E876" s="253"/>
      <c r="F876" s="253"/>
      <c r="G876" s="253"/>
      <c r="H876" s="253"/>
    </row>
    <row r="877" spans="1:8" ht="11.25" customHeight="1">
      <c r="A877" s="498" t="s">
        <v>16</v>
      </c>
      <c r="B877" s="508" t="s">
        <v>17</v>
      </c>
      <c r="C877" s="500" t="s">
        <v>247</v>
      </c>
      <c r="D877" s="365"/>
      <c r="E877" s="365"/>
      <c r="F877" s="365"/>
      <c r="G877" s="365"/>
      <c r="H877" s="365"/>
    </row>
    <row r="878" spans="1:8" ht="33" customHeight="1">
      <c r="A878" s="507"/>
      <c r="B878" s="509"/>
      <c r="C878" s="510"/>
      <c r="D878" s="485" t="s">
        <v>248</v>
      </c>
      <c r="E878" s="485" t="s">
        <v>249</v>
      </c>
      <c r="F878" s="485" t="s">
        <v>250</v>
      </c>
      <c r="G878" s="485" t="s">
        <v>251</v>
      </c>
      <c r="H878" s="485" t="s">
        <v>262</v>
      </c>
    </row>
    <row r="879" spans="1:8" ht="33" customHeight="1">
      <c r="A879" s="358">
        <v>4</v>
      </c>
      <c r="B879" s="491" t="s">
        <v>355</v>
      </c>
      <c r="C879" s="245">
        <f aca="true" t="shared" si="310" ref="C879:H879">C880</f>
        <v>0</v>
      </c>
      <c r="D879" s="245">
        <f t="shared" si="310"/>
        <v>0</v>
      </c>
      <c r="E879" s="245">
        <f t="shared" si="310"/>
        <v>1490.74</v>
      </c>
      <c r="F879" s="245">
        <f t="shared" si="310"/>
        <v>0</v>
      </c>
      <c r="G879" s="245">
        <f t="shared" si="310"/>
        <v>0</v>
      </c>
      <c r="H879" s="245">
        <f t="shared" si="310"/>
        <v>0</v>
      </c>
    </row>
    <row r="880" spans="1:8" ht="42.75" customHeight="1">
      <c r="A880" s="487">
        <v>42</v>
      </c>
      <c r="B880" s="488" t="s">
        <v>86</v>
      </c>
      <c r="C880" s="486">
        <f aca="true" t="shared" si="311" ref="C880:H881">C881</f>
        <v>0</v>
      </c>
      <c r="D880" s="486">
        <f t="shared" si="311"/>
        <v>0</v>
      </c>
      <c r="E880" s="486">
        <f t="shared" si="311"/>
        <v>1490.74</v>
      </c>
      <c r="F880" s="486">
        <f t="shared" si="311"/>
        <v>0</v>
      </c>
      <c r="G880" s="486">
        <f t="shared" si="311"/>
        <v>0</v>
      </c>
      <c r="H880" s="486">
        <f t="shared" si="311"/>
        <v>0</v>
      </c>
    </row>
    <row r="881" spans="1:8" ht="25.5" customHeight="1">
      <c r="A881" s="188">
        <v>422</v>
      </c>
      <c r="B881" s="306" t="s">
        <v>171</v>
      </c>
      <c r="C881" s="189">
        <f t="shared" si="311"/>
        <v>0</v>
      </c>
      <c r="D881" s="189">
        <f t="shared" si="311"/>
        <v>0</v>
      </c>
      <c r="E881" s="189">
        <f t="shared" si="311"/>
        <v>1490.74</v>
      </c>
      <c r="F881" s="189">
        <f t="shared" si="311"/>
        <v>0</v>
      </c>
      <c r="G881" s="189">
        <f t="shared" si="311"/>
        <v>0</v>
      </c>
      <c r="H881" s="189">
        <f t="shared" si="311"/>
        <v>0</v>
      </c>
    </row>
    <row r="882" spans="1:8" ht="31.5" customHeight="1">
      <c r="A882" s="224">
        <v>4221</v>
      </c>
      <c r="B882" s="335" t="s">
        <v>89</v>
      </c>
      <c r="C882" s="185">
        <v>0</v>
      </c>
      <c r="D882" s="185">
        <v>0</v>
      </c>
      <c r="E882" s="185">
        <v>1490.74</v>
      </c>
      <c r="F882" s="185">
        <v>0</v>
      </c>
      <c r="G882" s="185">
        <v>0</v>
      </c>
      <c r="H882" s="185">
        <v>0</v>
      </c>
    </row>
    <row r="883" spans="1:8" ht="30" customHeight="1">
      <c r="A883" s="492" t="s">
        <v>330</v>
      </c>
      <c r="B883" s="493"/>
      <c r="C883" s="187">
        <f aca="true" t="shared" si="312" ref="C883:H883">C879</f>
        <v>0</v>
      </c>
      <c r="D883" s="187">
        <f t="shared" si="312"/>
        <v>0</v>
      </c>
      <c r="E883" s="187">
        <f t="shared" si="312"/>
        <v>1490.74</v>
      </c>
      <c r="F883" s="187">
        <f t="shared" si="312"/>
        <v>0</v>
      </c>
      <c r="G883" s="187">
        <f t="shared" si="312"/>
        <v>0</v>
      </c>
      <c r="H883" s="187">
        <f t="shared" si="312"/>
        <v>0</v>
      </c>
    </row>
    <row r="884" spans="1:8" ht="37.5" customHeight="1">
      <c r="A884" s="494" t="s">
        <v>291</v>
      </c>
      <c r="B884" s="495"/>
      <c r="C884" s="342">
        <f aca="true" t="shared" si="313" ref="C884:H884">C883+C872+C849+C839</f>
        <v>15804.740000000002</v>
      </c>
      <c r="D884" s="342">
        <f t="shared" si="313"/>
        <v>41314</v>
      </c>
      <c r="E884" s="342">
        <f t="shared" si="313"/>
        <v>43067.82</v>
      </c>
      <c r="F884" s="342">
        <f t="shared" si="313"/>
        <v>3442</v>
      </c>
      <c r="G884" s="342">
        <f t="shared" si="313"/>
        <v>0</v>
      </c>
      <c r="H884" s="342">
        <f t="shared" si="313"/>
        <v>0</v>
      </c>
    </row>
    <row r="885" spans="1:8" ht="37.5" customHeight="1">
      <c r="A885" s="124"/>
      <c r="B885" s="489"/>
      <c r="C885" s="253"/>
      <c r="D885" s="253"/>
      <c r="E885" s="253"/>
      <c r="F885" s="253"/>
      <c r="G885" s="253"/>
      <c r="H885" s="253"/>
    </row>
    <row r="886" spans="1:8" ht="23.25" customHeight="1">
      <c r="A886" s="124"/>
      <c r="B886" s="489"/>
      <c r="C886" s="253"/>
      <c r="D886" s="253"/>
      <c r="E886" s="253"/>
      <c r="F886" s="253"/>
      <c r="G886" s="253"/>
      <c r="H886" s="253"/>
    </row>
    <row r="887" spans="1:8" ht="13.5" customHeight="1">
      <c r="A887" s="513" t="s">
        <v>290</v>
      </c>
      <c r="B887" s="513"/>
      <c r="C887" s="513"/>
      <c r="D887" s="253"/>
      <c r="E887" s="253"/>
      <c r="F887" s="253"/>
      <c r="G887" s="253"/>
      <c r="H887" s="253"/>
    </row>
    <row r="888" spans="1:8" ht="13.5" customHeight="1" thickBot="1">
      <c r="A888" s="519" t="s">
        <v>338</v>
      </c>
      <c r="B888" s="519"/>
      <c r="C888" s="519"/>
      <c r="D888" s="253"/>
      <c r="E888" s="253"/>
      <c r="F888" s="253"/>
      <c r="G888" s="253"/>
      <c r="H888" s="253"/>
    </row>
    <row r="889" spans="1:8" ht="13.5" customHeight="1">
      <c r="A889" s="498" t="s">
        <v>16</v>
      </c>
      <c r="B889" s="508" t="s">
        <v>17</v>
      </c>
      <c r="C889" s="500" t="s">
        <v>247</v>
      </c>
      <c r="D889" s="365"/>
      <c r="E889" s="365"/>
      <c r="F889" s="365"/>
      <c r="G889" s="365"/>
      <c r="H889" s="365"/>
    </row>
    <row r="890" spans="1:8" ht="27.75" customHeight="1" thickBot="1">
      <c r="A890" s="511"/>
      <c r="B890" s="512"/>
      <c r="C890" s="505"/>
      <c r="D890" s="367" t="s">
        <v>248</v>
      </c>
      <c r="E890" s="367" t="s">
        <v>249</v>
      </c>
      <c r="F890" s="367" t="s">
        <v>250</v>
      </c>
      <c r="G890" s="367" t="s">
        <v>251</v>
      </c>
      <c r="H890" s="367" t="s">
        <v>262</v>
      </c>
    </row>
    <row r="891" spans="1:8" ht="28.5" customHeight="1">
      <c r="A891" s="483">
        <v>3</v>
      </c>
      <c r="B891" s="483" t="s">
        <v>337</v>
      </c>
      <c r="C891" s="257">
        <f aca="true" t="shared" si="314" ref="C891:H891">C892</f>
        <v>0</v>
      </c>
      <c r="D891" s="257">
        <f t="shared" si="314"/>
        <v>0</v>
      </c>
      <c r="E891" s="257">
        <f t="shared" si="314"/>
        <v>0</v>
      </c>
      <c r="F891" s="257">
        <f t="shared" si="314"/>
        <v>20000</v>
      </c>
      <c r="G891" s="257">
        <f t="shared" si="314"/>
        <v>0</v>
      </c>
      <c r="H891" s="257">
        <f t="shared" si="314"/>
        <v>0</v>
      </c>
    </row>
    <row r="892" spans="1:8" ht="29.25" customHeight="1">
      <c r="A892" s="70">
        <v>32</v>
      </c>
      <c r="B892" s="302" t="s">
        <v>41</v>
      </c>
      <c r="C892" s="92">
        <f aca="true" t="shared" si="315" ref="C892:H893">C893</f>
        <v>0</v>
      </c>
      <c r="D892" s="92">
        <f t="shared" si="315"/>
        <v>0</v>
      </c>
      <c r="E892" s="92">
        <f t="shared" si="315"/>
        <v>0</v>
      </c>
      <c r="F892" s="92">
        <f t="shared" si="315"/>
        <v>20000</v>
      </c>
      <c r="G892" s="92">
        <f t="shared" si="315"/>
        <v>0</v>
      </c>
      <c r="H892" s="92">
        <f t="shared" si="315"/>
        <v>0</v>
      </c>
    </row>
    <row r="893" spans="1:8" ht="26.25" customHeight="1">
      <c r="A893" s="70">
        <v>322</v>
      </c>
      <c r="B893" s="306" t="s">
        <v>49</v>
      </c>
      <c r="C893" s="168">
        <f t="shared" si="315"/>
        <v>0</v>
      </c>
      <c r="D893" s="168">
        <f t="shared" si="315"/>
        <v>0</v>
      </c>
      <c r="E893" s="168">
        <f t="shared" si="315"/>
        <v>0</v>
      </c>
      <c r="F893" s="168">
        <f t="shared" si="315"/>
        <v>20000</v>
      </c>
      <c r="G893" s="168">
        <f t="shared" si="315"/>
        <v>0</v>
      </c>
      <c r="H893" s="168">
        <f t="shared" si="315"/>
        <v>0</v>
      </c>
    </row>
    <row r="894" spans="1:8" ht="23.25" customHeight="1">
      <c r="A894" s="82">
        <v>3222</v>
      </c>
      <c r="B894" s="303" t="s">
        <v>52</v>
      </c>
      <c r="C894" s="184">
        <v>0</v>
      </c>
      <c r="D894" s="186">
        <v>0</v>
      </c>
      <c r="E894" s="186">
        <v>0</v>
      </c>
      <c r="F894" s="186">
        <v>20000</v>
      </c>
      <c r="G894" s="185">
        <v>0</v>
      </c>
      <c r="H894" s="185">
        <v>0</v>
      </c>
    </row>
    <row r="895" spans="1:8" ht="30" customHeight="1">
      <c r="A895" s="492" t="s">
        <v>317</v>
      </c>
      <c r="B895" s="493"/>
      <c r="C895" s="187">
        <f aca="true" t="shared" si="316" ref="C895:H895">C891</f>
        <v>0</v>
      </c>
      <c r="D895" s="187">
        <f t="shared" si="316"/>
        <v>0</v>
      </c>
      <c r="E895" s="187">
        <f t="shared" si="316"/>
        <v>0</v>
      </c>
      <c r="F895" s="187">
        <f t="shared" si="316"/>
        <v>20000</v>
      </c>
      <c r="G895" s="187">
        <f t="shared" si="316"/>
        <v>0</v>
      </c>
      <c r="H895" s="187">
        <f t="shared" si="316"/>
        <v>0</v>
      </c>
    </row>
    <row r="896" spans="1:8" ht="13.5" customHeight="1">
      <c r="A896" s="124"/>
      <c r="B896" s="489"/>
      <c r="C896" s="253"/>
      <c r="D896" s="253"/>
      <c r="E896" s="253"/>
      <c r="F896" s="253"/>
      <c r="G896" s="253"/>
      <c r="H896" s="253"/>
    </row>
    <row r="897" spans="1:8" ht="13.5" customHeight="1">
      <c r="A897" s="124"/>
      <c r="B897" s="489"/>
      <c r="C897" s="253"/>
      <c r="D897" s="253"/>
      <c r="E897" s="253"/>
      <c r="F897" s="253"/>
      <c r="G897" s="253"/>
      <c r="H897" s="253"/>
    </row>
    <row r="898" spans="1:8" ht="6" customHeight="1">
      <c r="A898" s="124"/>
      <c r="B898" s="489"/>
      <c r="C898" s="253"/>
      <c r="D898" s="253"/>
      <c r="E898" s="253"/>
      <c r="F898" s="253"/>
      <c r="G898" s="253"/>
      <c r="H898" s="253"/>
    </row>
    <row r="899" spans="1:8" ht="9" customHeight="1" hidden="1">
      <c r="A899" s="124"/>
      <c r="B899" s="489"/>
      <c r="C899" s="253"/>
      <c r="D899" s="253"/>
      <c r="E899" s="253"/>
      <c r="F899" s="253"/>
      <c r="G899" s="253"/>
      <c r="H899" s="253"/>
    </row>
    <row r="900" spans="1:8" ht="18" customHeight="1" hidden="1">
      <c r="A900" s="366"/>
      <c r="B900" s="464"/>
      <c r="C900" s="253"/>
      <c r="D900" s="253"/>
      <c r="E900" s="253"/>
      <c r="F900" s="253"/>
      <c r="G900" s="253"/>
      <c r="H900" s="253"/>
    </row>
    <row r="901" spans="1:8" ht="1.5" customHeight="1" hidden="1">
      <c r="A901" s="513"/>
      <c r="B901" s="513"/>
      <c r="C901" s="513"/>
      <c r="D901" s="253"/>
      <c r="E901" s="253"/>
      <c r="F901" s="253"/>
      <c r="G901" s="253"/>
      <c r="H901" s="253"/>
    </row>
    <row r="902" spans="1:8" ht="12.75" thickBot="1">
      <c r="A902" s="506" t="s">
        <v>156</v>
      </c>
      <c r="B902" s="506"/>
      <c r="C902" s="506"/>
      <c r="D902" s="253"/>
      <c r="E902" s="253"/>
      <c r="F902" s="253"/>
      <c r="G902" s="253"/>
      <c r="H902" s="253"/>
    </row>
    <row r="903" spans="1:8" ht="11.25">
      <c r="A903" s="498" t="s">
        <v>16</v>
      </c>
      <c r="B903" s="508" t="s">
        <v>17</v>
      </c>
      <c r="C903" s="500" t="s">
        <v>247</v>
      </c>
      <c r="D903" s="365"/>
      <c r="E903" s="365"/>
      <c r="F903" s="365"/>
      <c r="G903" s="365"/>
      <c r="H903" s="365"/>
    </row>
    <row r="904" spans="1:8" ht="41.25" customHeight="1" thickBot="1">
      <c r="A904" s="511"/>
      <c r="B904" s="512"/>
      <c r="C904" s="505"/>
      <c r="D904" s="367" t="s">
        <v>248</v>
      </c>
      <c r="E904" s="367" t="s">
        <v>249</v>
      </c>
      <c r="F904" s="367" t="s">
        <v>250</v>
      </c>
      <c r="G904" s="367" t="s">
        <v>251</v>
      </c>
      <c r="H904" s="367" t="s">
        <v>262</v>
      </c>
    </row>
    <row r="905" spans="1:8" ht="27" customHeight="1">
      <c r="A905" s="483">
        <v>3</v>
      </c>
      <c r="B905" s="483" t="s">
        <v>337</v>
      </c>
      <c r="C905" s="257">
        <f aca="true" t="shared" si="317" ref="C905:H905">C906</f>
        <v>0</v>
      </c>
      <c r="D905" s="257">
        <f t="shared" si="317"/>
        <v>0</v>
      </c>
      <c r="E905" s="257">
        <f t="shared" si="317"/>
        <v>59166.38</v>
      </c>
      <c r="F905" s="257">
        <f t="shared" si="317"/>
        <v>88320</v>
      </c>
      <c r="G905" s="257">
        <f t="shared" si="317"/>
        <v>88320</v>
      </c>
      <c r="H905" s="257">
        <f t="shared" si="317"/>
        <v>88320</v>
      </c>
    </row>
    <row r="906" spans="1:8" ht="25.5" customHeight="1">
      <c r="A906" s="70">
        <v>32</v>
      </c>
      <c r="B906" s="302" t="s">
        <v>41</v>
      </c>
      <c r="C906" s="92">
        <f aca="true" t="shared" si="318" ref="C906:H907">C907</f>
        <v>0</v>
      </c>
      <c r="D906" s="92">
        <f t="shared" si="318"/>
        <v>0</v>
      </c>
      <c r="E906" s="92">
        <f t="shared" si="318"/>
        <v>59166.38</v>
      </c>
      <c r="F906" s="92">
        <f t="shared" si="318"/>
        <v>88320</v>
      </c>
      <c r="G906" s="92">
        <f t="shared" si="318"/>
        <v>88320</v>
      </c>
      <c r="H906" s="92">
        <f t="shared" si="318"/>
        <v>88320</v>
      </c>
    </row>
    <row r="907" spans="1:8" ht="22.5">
      <c r="A907" s="70">
        <v>322</v>
      </c>
      <c r="B907" s="306" t="s">
        <v>49</v>
      </c>
      <c r="C907" s="168">
        <f t="shared" si="318"/>
        <v>0</v>
      </c>
      <c r="D907" s="168">
        <f t="shared" si="318"/>
        <v>0</v>
      </c>
      <c r="E907" s="168">
        <f t="shared" si="318"/>
        <v>59166.38</v>
      </c>
      <c r="F907" s="168">
        <f t="shared" si="318"/>
        <v>88320</v>
      </c>
      <c r="G907" s="168">
        <f t="shared" si="318"/>
        <v>88320</v>
      </c>
      <c r="H907" s="168">
        <f t="shared" si="318"/>
        <v>88320</v>
      </c>
    </row>
    <row r="908" spans="1:8" ht="24" customHeight="1">
      <c r="A908" s="82">
        <v>3222</v>
      </c>
      <c r="B908" s="303" t="s">
        <v>52</v>
      </c>
      <c r="C908" s="184">
        <v>0</v>
      </c>
      <c r="D908" s="186">
        <v>0</v>
      </c>
      <c r="E908" s="186">
        <v>59166.38</v>
      </c>
      <c r="F908" s="186">
        <v>88320</v>
      </c>
      <c r="G908" s="185">
        <v>88320</v>
      </c>
      <c r="H908" s="185">
        <v>88320</v>
      </c>
    </row>
    <row r="909" spans="1:8" ht="32.25" customHeight="1">
      <c r="A909" s="492" t="s">
        <v>317</v>
      </c>
      <c r="B909" s="493"/>
      <c r="C909" s="187">
        <f aca="true" t="shared" si="319" ref="C909:H909">C905</f>
        <v>0</v>
      </c>
      <c r="D909" s="187">
        <f t="shared" si="319"/>
        <v>0</v>
      </c>
      <c r="E909" s="187">
        <f t="shared" si="319"/>
        <v>59166.38</v>
      </c>
      <c r="F909" s="187">
        <f t="shared" si="319"/>
        <v>88320</v>
      </c>
      <c r="G909" s="187">
        <f t="shared" si="319"/>
        <v>88320</v>
      </c>
      <c r="H909" s="187">
        <f t="shared" si="319"/>
        <v>88320</v>
      </c>
    </row>
    <row r="910" spans="1:8" ht="39.75" customHeight="1">
      <c r="A910" s="494" t="s">
        <v>339</v>
      </c>
      <c r="B910" s="495"/>
      <c r="C910" s="342">
        <f aca="true" t="shared" si="320" ref="C910:H910">C909+C895</f>
        <v>0</v>
      </c>
      <c r="D910" s="342">
        <f t="shared" si="320"/>
        <v>0</v>
      </c>
      <c r="E910" s="342">
        <f t="shared" si="320"/>
        <v>59166.38</v>
      </c>
      <c r="F910" s="342">
        <f t="shared" si="320"/>
        <v>108320</v>
      </c>
      <c r="G910" s="342">
        <f t="shared" si="320"/>
        <v>88320</v>
      </c>
      <c r="H910" s="342">
        <f t="shared" si="320"/>
        <v>88320</v>
      </c>
    </row>
    <row r="911" spans="1:8" ht="13.5">
      <c r="A911" s="226"/>
      <c r="B911" s="338"/>
      <c r="C911" s="277"/>
      <c r="D911" s="253"/>
      <c r="E911" s="253"/>
      <c r="F911" s="253"/>
      <c r="G911" s="253"/>
      <c r="H911" s="253"/>
    </row>
    <row r="912" spans="1:8" ht="13.5">
      <c r="A912" s="226"/>
      <c r="B912" s="338"/>
      <c r="C912" s="277"/>
      <c r="D912" s="253"/>
      <c r="E912" s="253"/>
      <c r="F912" s="253"/>
      <c r="G912" s="253"/>
      <c r="H912" s="253"/>
    </row>
    <row r="913" spans="1:8" ht="13.5">
      <c r="A913" s="513" t="s">
        <v>292</v>
      </c>
      <c r="B913" s="513"/>
      <c r="C913" s="513"/>
      <c r="D913" s="253"/>
      <c r="E913" s="253"/>
      <c r="F913" s="253"/>
      <c r="G913" s="253"/>
      <c r="H913" s="253"/>
    </row>
    <row r="914" spans="1:8" ht="12.75" thickBot="1">
      <c r="A914" s="506" t="s">
        <v>156</v>
      </c>
      <c r="B914" s="506"/>
      <c r="C914" s="506"/>
      <c r="D914" s="253"/>
      <c r="E914" s="253"/>
      <c r="F914" s="253"/>
      <c r="G914" s="253"/>
      <c r="H914" s="253"/>
    </row>
    <row r="915" spans="1:8" ht="11.25">
      <c r="A915" s="498" t="s">
        <v>16</v>
      </c>
      <c r="B915" s="508" t="s">
        <v>17</v>
      </c>
      <c r="C915" s="500" t="s">
        <v>247</v>
      </c>
      <c r="D915" s="365"/>
      <c r="E915" s="365"/>
      <c r="F915" s="365"/>
      <c r="G915" s="365"/>
      <c r="H915" s="365"/>
    </row>
    <row r="916" spans="1:8" ht="39" customHeight="1" thickBot="1">
      <c r="A916" s="511"/>
      <c r="B916" s="512"/>
      <c r="C916" s="505"/>
      <c r="D916" s="367" t="s">
        <v>248</v>
      </c>
      <c r="E916" s="367" t="s">
        <v>249</v>
      </c>
      <c r="F916" s="367" t="s">
        <v>250</v>
      </c>
      <c r="G916" s="367" t="s">
        <v>251</v>
      </c>
      <c r="H916" s="367" t="s">
        <v>262</v>
      </c>
    </row>
    <row r="917" spans="1:8" ht="26.25" customHeight="1">
      <c r="A917" s="483">
        <v>3</v>
      </c>
      <c r="B917" s="483" t="s">
        <v>331</v>
      </c>
      <c r="C917" s="257">
        <f aca="true" t="shared" si="321" ref="C917:H917">C918</f>
        <v>0</v>
      </c>
      <c r="D917" s="257">
        <f t="shared" si="321"/>
        <v>0</v>
      </c>
      <c r="E917" s="257">
        <f t="shared" si="321"/>
        <v>530.74</v>
      </c>
      <c r="F917" s="257">
        <f t="shared" si="321"/>
        <v>0</v>
      </c>
      <c r="G917" s="257">
        <f t="shared" si="321"/>
        <v>0</v>
      </c>
      <c r="H917" s="257">
        <f t="shared" si="321"/>
        <v>0</v>
      </c>
    </row>
    <row r="918" spans="1:8" ht="21" customHeight="1">
      <c r="A918" s="70">
        <v>38</v>
      </c>
      <c r="B918" s="302" t="s">
        <v>357</v>
      </c>
      <c r="C918" s="92">
        <f aca="true" t="shared" si="322" ref="C918:H919">C919</f>
        <v>0</v>
      </c>
      <c r="D918" s="92">
        <f t="shared" si="322"/>
        <v>0</v>
      </c>
      <c r="E918" s="92">
        <f t="shared" si="322"/>
        <v>530.74</v>
      </c>
      <c r="F918" s="92">
        <f t="shared" si="322"/>
        <v>0</v>
      </c>
      <c r="G918" s="92">
        <f t="shared" si="322"/>
        <v>0</v>
      </c>
      <c r="H918" s="92">
        <f t="shared" si="322"/>
        <v>0</v>
      </c>
    </row>
    <row r="919" spans="1:8" ht="21" customHeight="1">
      <c r="A919" s="70">
        <v>381</v>
      </c>
      <c r="B919" s="306" t="s">
        <v>359</v>
      </c>
      <c r="C919" s="168">
        <f t="shared" si="322"/>
        <v>0</v>
      </c>
      <c r="D919" s="168">
        <f t="shared" si="322"/>
        <v>0</v>
      </c>
      <c r="E919" s="168">
        <f t="shared" si="322"/>
        <v>530.74</v>
      </c>
      <c r="F919" s="168">
        <f t="shared" si="322"/>
        <v>0</v>
      </c>
      <c r="G919" s="168">
        <f t="shared" si="322"/>
        <v>0</v>
      </c>
      <c r="H919" s="168">
        <f t="shared" si="322"/>
        <v>0</v>
      </c>
    </row>
    <row r="920" spans="1:8" ht="42" customHeight="1">
      <c r="A920" s="82">
        <v>3812</v>
      </c>
      <c r="B920" s="303" t="s">
        <v>359</v>
      </c>
      <c r="C920" s="184">
        <v>0</v>
      </c>
      <c r="D920" s="186">
        <v>0</v>
      </c>
      <c r="E920" s="186">
        <v>530.74</v>
      </c>
      <c r="F920" s="186">
        <v>0</v>
      </c>
      <c r="G920" s="185">
        <v>0</v>
      </c>
      <c r="H920" s="185">
        <v>0</v>
      </c>
    </row>
    <row r="921" spans="1:8" ht="17.25" customHeight="1">
      <c r="A921" s="492" t="s">
        <v>317</v>
      </c>
      <c r="B921" s="493"/>
      <c r="C921" s="187">
        <f aca="true" t="shared" si="323" ref="C921:H921">C917</f>
        <v>0</v>
      </c>
      <c r="D921" s="187">
        <f t="shared" si="323"/>
        <v>0</v>
      </c>
      <c r="E921" s="187">
        <f t="shared" si="323"/>
        <v>530.74</v>
      </c>
      <c r="F921" s="187">
        <f t="shared" si="323"/>
        <v>0</v>
      </c>
      <c r="G921" s="187">
        <f t="shared" si="323"/>
        <v>0</v>
      </c>
      <c r="H921" s="187">
        <f t="shared" si="323"/>
        <v>0</v>
      </c>
    </row>
    <row r="922" spans="1:8" ht="36" customHeight="1">
      <c r="A922" s="494" t="s">
        <v>340</v>
      </c>
      <c r="B922" s="495"/>
      <c r="C922" s="342">
        <f aca="true" t="shared" si="324" ref="C922:H922">C921</f>
        <v>0</v>
      </c>
      <c r="D922" s="342">
        <f t="shared" si="324"/>
        <v>0</v>
      </c>
      <c r="E922" s="342">
        <f t="shared" si="324"/>
        <v>530.74</v>
      </c>
      <c r="F922" s="342">
        <f t="shared" si="324"/>
        <v>0</v>
      </c>
      <c r="G922" s="342">
        <f t="shared" si="324"/>
        <v>0</v>
      </c>
      <c r="H922" s="342">
        <f t="shared" si="324"/>
        <v>0</v>
      </c>
    </row>
    <row r="923" spans="1:11" ht="24.75" customHeight="1">
      <c r="A923" s="366"/>
      <c r="B923" s="464"/>
      <c r="C923" s="253"/>
      <c r="D923" s="253"/>
      <c r="E923" s="253"/>
      <c r="F923" s="253"/>
      <c r="G923" s="253"/>
      <c r="H923" s="253"/>
      <c r="K923" s="154"/>
    </row>
    <row r="924" spans="1:11" ht="24.75" customHeight="1">
      <c r="A924" s="506" t="s">
        <v>349</v>
      </c>
      <c r="B924" s="542"/>
      <c r="C924" s="542"/>
      <c r="D924" s="253"/>
      <c r="E924" s="253"/>
      <c r="F924" s="253"/>
      <c r="G924" s="253"/>
      <c r="H924" s="253"/>
      <c r="K924" s="154"/>
    </row>
    <row r="925" spans="1:11" ht="13.5" customHeight="1" thickBot="1">
      <c r="A925" s="506" t="s">
        <v>173</v>
      </c>
      <c r="B925" s="542"/>
      <c r="C925" s="253"/>
      <c r="D925" s="253"/>
      <c r="E925" s="253"/>
      <c r="F925" s="253"/>
      <c r="G925" s="253"/>
      <c r="H925" s="253"/>
      <c r="K925" s="154"/>
    </row>
    <row r="926" spans="1:11" ht="24.75" customHeight="1">
      <c r="A926" s="498" t="s">
        <v>16</v>
      </c>
      <c r="B926" s="508" t="s">
        <v>17</v>
      </c>
      <c r="C926" s="500" t="s">
        <v>247</v>
      </c>
      <c r="D926" s="365"/>
      <c r="E926" s="365"/>
      <c r="F926" s="365"/>
      <c r="G926" s="365"/>
      <c r="H926" s="365"/>
      <c r="K926" s="154"/>
    </row>
    <row r="927" spans="1:11" ht="24.75" customHeight="1" thickBot="1">
      <c r="A927" s="511"/>
      <c r="B927" s="512"/>
      <c r="C927" s="505"/>
      <c r="D927" s="367" t="s">
        <v>248</v>
      </c>
      <c r="E927" s="367" t="s">
        <v>249</v>
      </c>
      <c r="F927" s="367" t="s">
        <v>250</v>
      </c>
      <c r="G927" s="367" t="s">
        <v>251</v>
      </c>
      <c r="H927" s="367" t="s">
        <v>262</v>
      </c>
      <c r="K927" s="154"/>
    </row>
    <row r="928" spans="1:11" ht="24.75" customHeight="1">
      <c r="A928" s="483">
        <v>3</v>
      </c>
      <c r="B928" s="483" t="s">
        <v>331</v>
      </c>
      <c r="C928" s="257">
        <f>C929</f>
        <v>0</v>
      </c>
      <c r="D928" s="257">
        <f aca="true" t="shared" si="325" ref="D928:H929">D929</f>
        <v>0</v>
      </c>
      <c r="E928" s="257">
        <f t="shared" si="325"/>
        <v>0</v>
      </c>
      <c r="F928" s="257">
        <f t="shared" si="325"/>
        <v>17512.5</v>
      </c>
      <c r="G928" s="257">
        <f t="shared" si="325"/>
        <v>0</v>
      </c>
      <c r="H928" s="257">
        <f t="shared" si="325"/>
        <v>0</v>
      </c>
      <c r="K928" s="154"/>
    </row>
    <row r="929" spans="1:11" ht="24.75" customHeight="1">
      <c r="A929" s="70">
        <v>32</v>
      </c>
      <c r="B929" s="302" t="s">
        <v>41</v>
      </c>
      <c r="C929" s="92">
        <f>C930</f>
        <v>0</v>
      </c>
      <c r="D929" s="92">
        <f t="shared" si="325"/>
        <v>0</v>
      </c>
      <c r="E929" s="92">
        <f t="shared" si="325"/>
        <v>0</v>
      </c>
      <c r="F929" s="92">
        <f t="shared" si="325"/>
        <v>17512.5</v>
      </c>
      <c r="G929" s="92">
        <f t="shared" si="325"/>
        <v>0</v>
      </c>
      <c r="H929" s="92">
        <f>H930</f>
        <v>0</v>
      </c>
      <c r="K929" s="154"/>
    </row>
    <row r="930" spans="1:11" ht="24.75" customHeight="1">
      <c r="A930" s="70">
        <v>323</v>
      </c>
      <c r="B930" s="306" t="s">
        <v>59</v>
      </c>
      <c r="C930" s="168">
        <f>C931+C932</f>
        <v>0</v>
      </c>
      <c r="D930" s="168">
        <f>D931+D932</f>
        <v>0</v>
      </c>
      <c r="E930" s="168">
        <f>E931+E932</f>
        <v>0</v>
      </c>
      <c r="F930" s="168">
        <f>F931+F932</f>
        <v>17512.5</v>
      </c>
      <c r="G930" s="168">
        <f>G931+G932</f>
        <v>0</v>
      </c>
      <c r="H930" s="168">
        <f>H931+H932</f>
        <v>0</v>
      </c>
      <c r="K930" s="154"/>
    </row>
    <row r="931" spans="1:11" ht="24.75" customHeight="1">
      <c r="A931" s="82">
        <v>3231</v>
      </c>
      <c r="B931" s="310" t="s">
        <v>61</v>
      </c>
      <c r="C931" s="184">
        <v>0</v>
      </c>
      <c r="D931" s="186">
        <v>0</v>
      </c>
      <c r="E931" s="186">
        <v>0</v>
      </c>
      <c r="F931" s="186">
        <v>8812.5</v>
      </c>
      <c r="G931" s="185">
        <v>0</v>
      </c>
      <c r="H931" s="185">
        <v>0</v>
      </c>
      <c r="K931" s="154"/>
    </row>
    <row r="932" spans="1:11" ht="24.75" customHeight="1">
      <c r="A932" s="82">
        <v>3235</v>
      </c>
      <c r="B932" s="303" t="s">
        <v>347</v>
      </c>
      <c r="C932" s="184">
        <v>0</v>
      </c>
      <c r="D932" s="186">
        <v>0</v>
      </c>
      <c r="E932" s="186">
        <v>0</v>
      </c>
      <c r="F932" s="186">
        <v>8700</v>
      </c>
      <c r="G932" s="185"/>
      <c r="H932" s="185"/>
      <c r="K932" s="154"/>
    </row>
    <row r="933" spans="1:11" ht="24.75" customHeight="1">
      <c r="A933" s="492" t="s">
        <v>317</v>
      </c>
      <c r="B933" s="493"/>
      <c r="C933" s="187">
        <f aca="true" t="shared" si="326" ref="C933:H933">C928</f>
        <v>0</v>
      </c>
      <c r="D933" s="187">
        <f t="shared" si="326"/>
        <v>0</v>
      </c>
      <c r="E933" s="187">
        <f t="shared" si="326"/>
        <v>0</v>
      </c>
      <c r="F933" s="187">
        <f t="shared" si="326"/>
        <v>17512.5</v>
      </c>
      <c r="G933" s="187">
        <f t="shared" si="326"/>
        <v>0</v>
      </c>
      <c r="H933" s="187">
        <f t="shared" si="326"/>
        <v>0</v>
      </c>
      <c r="K933" s="154"/>
    </row>
    <row r="934" spans="1:8" ht="37.5" customHeight="1">
      <c r="A934" s="494" t="s">
        <v>348</v>
      </c>
      <c r="B934" s="495"/>
      <c r="C934" s="342">
        <f aca="true" t="shared" si="327" ref="C934:H934">C928</f>
        <v>0</v>
      </c>
      <c r="D934" s="342">
        <f t="shared" si="327"/>
        <v>0</v>
      </c>
      <c r="E934" s="342">
        <f t="shared" si="327"/>
        <v>0</v>
      </c>
      <c r="F934" s="342">
        <f t="shared" si="327"/>
        <v>17512.5</v>
      </c>
      <c r="G934" s="342">
        <f t="shared" si="327"/>
        <v>0</v>
      </c>
      <c r="H934" s="342">
        <f t="shared" si="327"/>
        <v>0</v>
      </c>
    </row>
    <row r="935" spans="1:8" ht="21.75" customHeight="1">
      <c r="A935" s="124"/>
      <c r="B935" s="489"/>
      <c r="C935" s="253"/>
      <c r="D935" s="253"/>
      <c r="E935" s="253"/>
      <c r="F935" s="253"/>
      <c r="G935" s="253"/>
      <c r="H935" s="253"/>
    </row>
    <row r="936" spans="1:8" ht="16.5" customHeight="1">
      <c r="A936" s="124"/>
      <c r="B936" s="489"/>
      <c r="C936" s="253"/>
      <c r="D936" s="253"/>
      <c r="E936" s="253"/>
      <c r="F936" s="253"/>
      <c r="G936" s="253"/>
      <c r="H936" s="253"/>
    </row>
    <row r="937" spans="1:8" ht="13.5">
      <c r="A937" s="513" t="s">
        <v>346</v>
      </c>
      <c r="B937" s="513"/>
      <c r="C937" s="513"/>
      <c r="D937" s="426"/>
      <c r="E937" s="69"/>
      <c r="F937" s="69"/>
      <c r="G937" s="69"/>
      <c r="H937" s="69"/>
    </row>
    <row r="938" spans="1:8" ht="12.75" thickBot="1">
      <c r="A938" s="212" t="s">
        <v>173</v>
      </c>
      <c r="B938" s="339"/>
      <c r="C938" s="76"/>
      <c r="D938" s="269"/>
      <c r="E938" s="269"/>
      <c r="F938" s="269"/>
      <c r="G938" s="269"/>
      <c r="H938" s="269"/>
    </row>
    <row r="939" spans="1:8" ht="11.25" customHeight="1">
      <c r="A939" s="498" t="s">
        <v>16</v>
      </c>
      <c r="B939" s="508" t="s">
        <v>17</v>
      </c>
      <c r="C939" s="500" t="s">
        <v>247</v>
      </c>
      <c r="D939" s="365"/>
      <c r="E939" s="365"/>
      <c r="F939" s="365"/>
      <c r="G939" s="365"/>
      <c r="H939" s="365"/>
    </row>
    <row r="940" spans="1:8" ht="36.75" customHeight="1" thickBot="1">
      <c r="A940" s="499"/>
      <c r="B940" s="514"/>
      <c r="C940" s="501"/>
      <c r="D940" s="367" t="s">
        <v>248</v>
      </c>
      <c r="E940" s="367" t="s">
        <v>249</v>
      </c>
      <c r="F940" s="367" t="s">
        <v>250</v>
      </c>
      <c r="G940" s="367" t="s">
        <v>251</v>
      </c>
      <c r="H940" s="367" t="s">
        <v>262</v>
      </c>
    </row>
    <row r="941" spans="1:8" ht="33.75" customHeight="1">
      <c r="A941" s="483">
        <v>3</v>
      </c>
      <c r="B941" s="483" t="s">
        <v>331</v>
      </c>
      <c r="C941" s="257">
        <f>C942+C945</f>
        <v>398.17</v>
      </c>
      <c r="D941" s="257">
        <f>D942+D945</f>
        <v>929.06</v>
      </c>
      <c r="E941" s="257">
        <f>E942+E945</f>
        <v>3002.83</v>
      </c>
      <c r="F941" s="257">
        <f>F942+F945</f>
        <v>1856.82</v>
      </c>
      <c r="G941" s="257">
        <f>G942+G945</f>
        <v>0</v>
      </c>
      <c r="H941" s="257">
        <f>H942+H945</f>
        <v>0</v>
      </c>
    </row>
    <row r="942" spans="1:8" ht="18.75" customHeight="1">
      <c r="A942" s="188">
        <v>31</v>
      </c>
      <c r="B942" s="306" t="s">
        <v>170</v>
      </c>
      <c r="C942" s="168">
        <f aca="true" t="shared" si="328" ref="C942:H943">C943</f>
        <v>398.17</v>
      </c>
      <c r="D942" s="168">
        <f t="shared" si="328"/>
        <v>929.06</v>
      </c>
      <c r="E942" s="168">
        <f t="shared" si="328"/>
        <v>3002.83</v>
      </c>
      <c r="F942" s="168">
        <f t="shared" si="328"/>
        <v>997.52</v>
      </c>
      <c r="G942" s="168">
        <f t="shared" si="328"/>
        <v>0</v>
      </c>
      <c r="H942" s="168">
        <f t="shared" si="328"/>
        <v>0</v>
      </c>
    </row>
    <row r="943" spans="1:8" ht="35.25" customHeight="1">
      <c r="A943" s="188">
        <v>312</v>
      </c>
      <c r="B943" s="306" t="s">
        <v>135</v>
      </c>
      <c r="C943" s="168">
        <f t="shared" si="328"/>
        <v>398.17</v>
      </c>
      <c r="D943" s="168">
        <f t="shared" si="328"/>
        <v>929.06</v>
      </c>
      <c r="E943" s="168">
        <f t="shared" si="328"/>
        <v>3002.83</v>
      </c>
      <c r="F943" s="168">
        <f t="shared" si="328"/>
        <v>997.52</v>
      </c>
      <c r="G943" s="168">
        <f t="shared" si="328"/>
        <v>0</v>
      </c>
      <c r="H943" s="168">
        <f t="shared" si="328"/>
        <v>0</v>
      </c>
    </row>
    <row r="944" spans="1:8" ht="30.75" customHeight="1">
      <c r="A944" s="82">
        <v>3121</v>
      </c>
      <c r="B944" s="303" t="s">
        <v>220</v>
      </c>
      <c r="C944" s="184">
        <v>398.17</v>
      </c>
      <c r="D944" s="186">
        <v>929.06</v>
      </c>
      <c r="E944" s="186">
        <v>3002.83</v>
      </c>
      <c r="F944" s="186">
        <v>997.52</v>
      </c>
      <c r="G944" s="185">
        <v>0</v>
      </c>
      <c r="H944" s="185">
        <v>0</v>
      </c>
    </row>
    <row r="945" spans="1:8" ht="30.75" customHeight="1">
      <c r="A945" s="490">
        <v>32</v>
      </c>
      <c r="B945" s="306" t="s">
        <v>342</v>
      </c>
      <c r="C945" s="168">
        <f>C946</f>
        <v>0</v>
      </c>
      <c r="D945" s="168">
        <f aca="true" t="shared" si="329" ref="D945:H946">D946</f>
        <v>0</v>
      </c>
      <c r="E945" s="168">
        <f t="shared" si="329"/>
        <v>0</v>
      </c>
      <c r="F945" s="168">
        <f t="shared" si="329"/>
        <v>859.3</v>
      </c>
      <c r="G945" s="168">
        <f t="shared" si="329"/>
        <v>0</v>
      </c>
      <c r="H945" s="168">
        <f t="shared" si="329"/>
        <v>0</v>
      </c>
    </row>
    <row r="946" spans="1:8" ht="30.75" customHeight="1">
      <c r="A946" s="490">
        <v>321</v>
      </c>
      <c r="B946" s="306" t="s">
        <v>343</v>
      </c>
      <c r="C946" s="168">
        <f>C947</f>
        <v>0</v>
      </c>
      <c r="D946" s="168">
        <f t="shared" si="329"/>
        <v>0</v>
      </c>
      <c r="E946" s="168">
        <f t="shared" si="329"/>
        <v>0</v>
      </c>
      <c r="F946" s="168">
        <f t="shared" si="329"/>
        <v>859.3</v>
      </c>
      <c r="G946" s="168">
        <f t="shared" si="329"/>
        <v>0</v>
      </c>
      <c r="H946" s="168">
        <f t="shared" si="329"/>
        <v>0</v>
      </c>
    </row>
    <row r="947" spans="1:8" ht="30.75" customHeight="1">
      <c r="A947" s="85">
        <v>3212</v>
      </c>
      <c r="B947" s="303" t="s">
        <v>168</v>
      </c>
      <c r="C947" s="184">
        <v>0</v>
      </c>
      <c r="D947" s="186">
        <v>0</v>
      </c>
      <c r="E947" s="186">
        <v>0</v>
      </c>
      <c r="F947" s="186">
        <v>859.3</v>
      </c>
      <c r="G947" s="185">
        <v>0</v>
      </c>
      <c r="H947" s="185">
        <v>0</v>
      </c>
    </row>
    <row r="948" spans="1:8" ht="34.5" customHeight="1">
      <c r="A948" s="545" t="s">
        <v>321</v>
      </c>
      <c r="B948" s="502"/>
      <c r="C948" s="187">
        <f aca="true" t="shared" si="330" ref="C948:H948">C941</f>
        <v>398.17</v>
      </c>
      <c r="D948" s="187">
        <f t="shared" si="330"/>
        <v>929.06</v>
      </c>
      <c r="E948" s="187">
        <f t="shared" si="330"/>
        <v>3002.83</v>
      </c>
      <c r="F948" s="187">
        <f t="shared" si="330"/>
        <v>1856.82</v>
      </c>
      <c r="G948" s="187">
        <f t="shared" si="330"/>
        <v>0</v>
      </c>
      <c r="H948" s="187">
        <f t="shared" si="330"/>
        <v>0</v>
      </c>
    </row>
    <row r="949" spans="1:8" ht="27.75" customHeight="1">
      <c r="A949" s="494" t="s">
        <v>341</v>
      </c>
      <c r="B949" s="495"/>
      <c r="C949" s="347">
        <f aca="true" t="shared" si="331" ref="C949:H949">C948</f>
        <v>398.17</v>
      </c>
      <c r="D949" s="347">
        <f t="shared" si="331"/>
        <v>929.06</v>
      </c>
      <c r="E949" s="347">
        <f t="shared" si="331"/>
        <v>3002.83</v>
      </c>
      <c r="F949" s="347">
        <f t="shared" si="331"/>
        <v>1856.82</v>
      </c>
      <c r="G949" s="347">
        <f t="shared" si="331"/>
        <v>0</v>
      </c>
      <c r="H949" s="347">
        <f t="shared" si="331"/>
        <v>0</v>
      </c>
    </row>
    <row r="950" spans="1:8" ht="15" customHeight="1">
      <c r="A950" s="222"/>
      <c r="B950" s="469"/>
      <c r="C950" s="278"/>
      <c r="D950" s="278"/>
      <c r="E950" s="278"/>
      <c r="F950" s="278"/>
      <c r="G950" s="278"/>
      <c r="H950" s="92"/>
    </row>
    <row r="951" spans="1:8" ht="40.5" customHeight="1">
      <c r="A951" s="547" t="s">
        <v>205</v>
      </c>
      <c r="B951" s="548"/>
      <c r="C951" s="348">
        <f aca="true" t="shared" si="332" ref="C951:H951">C574+C633+C650+C686+C699+C736+C774+C812+C884+C910+C922+C949+C934</f>
        <v>42418.6</v>
      </c>
      <c r="D951" s="348">
        <f t="shared" si="332"/>
        <v>62550.86</v>
      </c>
      <c r="E951" s="348">
        <f t="shared" si="332"/>
        <v>129696.16</v>
      </c>
      <c r="F951" s="348">
        <f t="shared" si="332"/>
        <v>153753.82</v>
      </c>
      <c r="G951" s="348">
        <f t="shared" si="332"/>
        <v>100995.03</v>
      </c>
      <c r="H951" s="348">
        <f t="shared" si="332"/>
        <v>100995.03</v>
      </c>
    </row>
    <row r="952" spans="1:8" ht="24" customHeight="1">
      <c r="A952" s="227"/>
      <c r="B952" s="470"/>
      <c r="C952" s="278"/>
      <c r="D952" s="278"/>
      <c r="E952" s="278"/>
      <c r="F952" s="278"/>
      <c r="G952" s="278"/>
      <c r="H952" s="92"/>
    </row>
    <row r="953" spans="1:8" ht="30.75" customHeight="1">
      <c r="A953" s="557" t="s">
        <v>185</v>
      </c>
      <c r="B953" s="557"/>
      <c r="C953" s="428">
        <f aca="true" t="shared" si="333" ref="C953:H953">C951+C560</f>
        <v>894108.543</v>
      </c>
      <c r="D953" s="428">
        <f t="shared" si="333"/>
        <v>947968.22</v>
      </c>
      <c r="E953" s="428">
        <f t="shared" si="333"/>
        <v>1108903.6399999997</v>
      </c>
      <c r="F953" s="428">
        <f t="shared" si="333"/>
        <v>1451814.4400000002</v>
      </c>
      <c r="G953" s="428">
        <f t="shared" si="333"/>
        <v>1404932.3800000004</v>
      </c>
      <c r="H953" s="428">
        <f t="shared" si="333"/>
        <v>1406928.59</v>
      </c>
    </row>
    <row r="954" spans="1:8" ht="11.25">
      <c r="A954" s="220"/>
      <c r="B954" s="328"/>
      <c r="C954" s="429"/>
      <c r="D954" s="429"/>
      <c r="E954" s="429"/>
      <c r="F954" s="429"/>
      <c r="G954" s="253"/>
      <c r="H954" s="253"/>
    </row>
    <row r="955" spans="1:8" ht="11.25">
      <c r="A955" s="220"/>
      <c r="B955" s="328"/>
      <c r="C955" s="429"/>
      <c r="D955" s="429"/>
      <c r="E955" s="429"/>
      <c r="F955" s="429"/>
      <c r="G955" s="253"/>
      <c r="H955" s="253"/>
    </row>
    <row r="956" spans="1:8" ht="11.25">
      <c r="A956" s="220"/>
      <c r="B956" s="328"/>
      <c r="C956" s="429"/>
      <c r="D956" s="429"/>
      <c r="E956" s="429"/>
      <c r="F956" s="429"/>
      <c r="G956" s="253"/>
      <c r="H956" s="253"/>
    </row>
    <row r="957" spans="1:8" ht="11.25">
      <c r="A957" s="220"/>
      <c r="B957" s="328"/>
      <c r="C957" s="81"/>
      <c r="D957" s="81"/>
      <c r="E957" s="81"/>
      <c r="F957" s="81"/>
      <c r="G957" s="81"/>
      <c r="H957" s="81"/>
    </row>
    <row r="958" spans="1:8" ht="13.5">
      <c r="A958" s="561" t="s">
        <v>174</v>
      </c>
      <c r="B958" s="561"/>
      <c r="C958" s="561"/>
      <c r="D958" s="561"/>
      <c r="E958" s="561"/>
      <c r="F958" s="561"/>
      <c r="G958" s="561"/>
      <c r="H958" s="387"/>
    </row>
    <row r="959" spans="1:8" ht="12" thickBot="1">
      <c r="A959" s="471"/>
      <c r="B959" s="472"/>
      <c r="C959" s="395"/>
      <c r="D959" s="395"/>
      <c r="E959" s="395"/>
      <c r="F959" s="395"/>
      <c r="G959" s="395"/>
      <c r="H959" s="395"/>
    </row>
    <row r="960" spans="1:8" ht="11.25" customHeight="1">
      <c r="A960" s="498" t="s">
        <v>30</v>
      </c>
      <c r="B960" s="508" t="s">
        <v>17</v>
      </c>
      <c r="C960" s="500" t="s">
        <v>247</v>
      </c>
      <c r="D960" s="365"/>
      <c r="E960" s="365"/>
      <c r="F960" s="365"/>
      <c r="G960" s="365"/>
      <c r="H960" s="365"/>
    </row>
    <row r="961" spans="1:8" ht="33" customHeight="1" thickBot="1">
      <c r="A961" s="499"/>
      <c r="B961" s="514"/>
      <c r="C961" s="501"/>
      <c r="D961" s="367" t="s">
        <v>248</v>
      </c>
      <c r="E961" s="367" t="s">
        <v>249</v>
      </c>
      <c r="F961" s="367" t="s">
        <v>250</v>
      </c>
      <c r="G961" s="367" t="s">
        <v>251</v>
      </c>
      <c r="H961" s="367" t="s">
        <v>262</v>
      </c>
    </row>
    <row r="962" spans="1:8" ht="11.25">
      <c r="A962" s="546"/>
      <c r="B962" s="546"/>
      <c r="C962" s="415"/>
      <c r="D962" s="416"/>
      <c r="E962" s="416"/>
      <c r="F962" s="416"/>
      <c r="G962" s="416"/>
      <c r="H962" s="416"/>
    </row>
    <row r="963" spans="1:8" ht="31.5" customHeight="1">
      <c r="A963" s="228">
        <v>1</v>
      </c>
      <c r="B963" s="123" t="s">
        <v>105</v>
      </c>
      <c r="C963" s="92">
        <f>C949+C794+C755+C717+C668+C649+C590+C428</f>
        <v>4767.360000000001</v>
      </c>
      <c r="D963" s="92">
        <f>D949+D794+D755+D717+D668+D649+D590+D428</f>
        <v>3865.67</v>
      </c>
      <c r="E963" s="92">
        <f>E949+E794+E755+E717+E668+E649+E590+E428</f>
        <v>18948.55</v>
      </c>
      <c r="F963" s="92">
        <f>F949+F794+F755+F717+F668+F649+F590+F428+F934+F895</f>
        <v>44624.45</v>
      </c>
      <c r="G963" s="92">
        <f>G949+G794+G755+G717+G668+G649+G590+G428</f>
        <v>729.98</v>
      </c>
      <c r="H963" s="92">
        <f>H949+H794+H755+H717+H668+H649+H590+H428</f>
        <v>729.98</v>
      </c>
    </row>
    <row r="964" spans="1:8" ht="22.5" customHeight="1">
      <c r="A964" s="228">
        <v>3</v>
      </c>
      <c r="B964" s="89" t="s">
        <v>175</v>
      </c>
      <c r="C964" s="92">
        <f aca="true" t="shared" si="334" ref="C964:H964">C439</f>
        <v>259.01</v>
      </c>
      <c r="D964" s="92">
        <f t="shared" si="334"/>
        <v>850.76</v>
      </c>
      <c r="E964" s="92">
        <f t="shared" si="334"/>
        <v>850.76</v>
      </c>
      <c r="F964" s="92">
        <f t="shared" si="334"/>
        <v>850.76</v>
      </c>
      <c r="G964" s="92">
        <f t="shared" si="334"/>
        <v>850.76</v>
      </c>
      <c r="H964" s="92">
        <f t="shared" si="334"/>
        <v>850.76</v>
      </c>
    </row>
    <row r="965" spans="1:8" ht="33" customHeight="1">
      <c r="A965" s="228">
        <v>93</v>
      </c>
      <c r="B965" s="123" t="s">
        <v>176</v>
      </c>
      <c r="C965" s="92">
        <f aca="true" t="shared" si="335" ref="C965:H965">C297+C455</f>
        <v>765.8199999999999</v>
      </c>
      <c r="D965" s="92">
        <f t="shared" si="335"/>
        <v>0</v>
      </c>
      <c r="E965" s="92">
        <f t="shared" si="335"/>
        <v>2450.36</v>
      </c>
      <c r="F965" s="92">
        <f t="shared" si="335"/>
        <v>0</v>
      </c>
      <c r="G965" s="92">
        <f t="shared" si="335"/>
        <v>0</v>
      </c>
      <c r="H965" s="92">
        <f t="shared" si="335"/>
        <v>0</v>
      </c>
    </row>
    <row r="966" spans="1:8" ht="33.75" customHeight="1">
      <c r="A966" s="228">
        <v>4</v>
      </c>
      <c r="B966" s="123" t="s">
        <v>177</v>
      </c>
      <c r="C966" s="92">
        <f aca="true" t="shared" si="336" ref="C966:H966">C331+C346+C468+C535+C618</f>
        <v>103874.65</v>
      </c>
      <c r="D966" s="92">
        <f t="shared" si="336"/>
        <v>127037.79999999999</v>
      </c>
      <c r="E966" s="92">
        <f t="shared" si="336"/>
        <v>139937.56</v>
      </c>
      <c r="F966" s="92">
        <f t="shared" si="336"/>
        <v>139937.56</v>
      </c>
      <c r="G966" s="92">
        <f t="shared" si="336"/>
        <v>139937.56</v>
      </c>
      <c r="H966" s="92">
        <f t="shared" si="336"/>
        <v>139937.56</v>
      </c>
    </row>
    <row r="967" spans="1:8" ht="45" customHeight="1">
      <c r="A967" s="228">
        <v>94</v>
      </c>
      <c r="B967" s="123" t="s">
        <v>178</v>
      </c>
      <c r="C967" s="92">
        <f aca="true" t="shared" si="337" ref="C967:H967">C356</f>
        <v>0</v>
      </c>
      <c r="D967" s="92">
        <f t="shared" si="337"/>
        <v>0</v>
      </c>
      <c r="E967" s="92">
        <f t="shared" si="337"/>
        <v>37.46</v>
      </c>
      <c r="F967" s="92">
        <f t="shared" si="337"/>
        <v>0</v>
      </c>
      <c r="G967" s="92">
        <f t="shared" si="337"/>
        <v>0</v>
      </c>
      <c r="H967" s="92">
        <f t="shared" si="337"/>
        <v>0</v>
      </c>
    </row>
    <row r="968" spans="1:8" ht="22.5" customHeight="1">
      <c r="A968" s="228">
        <v>5</v>
      </c>
      <c r="B968" s="89" t="s">
        <v>179</v>
      </c>
      <c r="C968" s="92">
        <f>C921+C909+C872+C839+C812+C773++C735+C698+C685+C573+C548+C523+C482+C383</f>
        <v>782796.51</v>
      </c>
      <c r="D968" s="92">
        <f>D921+D909+D872+D839+D812+D773++D735+D698+D685+D573+D548+D523+D482+D394+D383</f>
        <v>816213.99</v>
      </c>
      <c r="E968" s="92">
        <f>E921+E909+E872+E839+E812+E773++E735+E698+E685+E573+E548+E523+E482+E394+E383</f>
        <v>943448.25</v>
      </c>
      <c r="F968" s="92">
        <f>F921+F909+F872+F839+F811+F773++F735+F698+F685+F573+F548+F523+F482+F394+F383</f>
        <v>1266401.67</v>
      </c>
      <c r="G968" s="92">
        <f>G921+G909+G872+G839+G812+G773++G735+G698+G685+G573+G548+G523+G482+G394+G383</f>
        <v>1263414.0800000003</v>
      </c>
      <c r="H968" s="92">
        <f>H921+H909+H872+H839+H812+H773++H735+H698+H685+H573+H548+H523+H482+H394+H383</f>
        <v>1265410.29</v>
      </c>
    </row>
    <row r="969" spans="1:8" ht="36" customHeight="1">
      <c r="A969" s="228">
        <v>95</v>
      </c>
      <c r="B969" s="123" t="s">
        <v>180</v>
      </c>
      <c r="C969" s="92">
        <f aca="true" t="shared" si="338" ref="C969:H969">C397+C500+C558+C849+C883+C632</f>
        <v>1645.1930000000002</v>
      </c>
      <c r="D969" s="92">
        <f t="shared" si="338"/>
        <v>0</v>
      </c>
      <c r="E969" s="92">
        <f t="shared" si="338"/>
        <v>3125.7</v>
      </c>
      <c r="F969" s="92">
        <f t="shared" si="338"/>
        <v>0</v>
      </c>
      <c r="G969" s="92">
        <f t="shared" si="338"/>
        <v>0</v>
      </c>
      <c r="H969" s="92">
        <f t="shared" si="338"/>
        <v>0</v>
      </c>
    </row>
    <row r="970" spans="1:8" ht="36" customHeight="1">
      <c r="A970" s="228">
        <v>6</v>
      </c>
      <c r="B970" s="123" t="s">
        <v>279</v>
      </c>
      <c r="C970" s="92">
        <f aca="true" t="shared" si="339" ref="C970:H970">C408</f>
        <v>0</v>
      </c>
      <c r="D970" s="92">
        <f t="shared" si="339"/>
        <v>0</v>
      </c>
      <c r="E970" s="92">
        <f t="shared" si="339"/>
        <v>105</v>
      </c>
      <c r="F970" s="92">
        <f t="shared" si="339"/>
        <v>0</v>
      </c>
      <c r="G970" s="92">
        <f t="shared" si="339"/>
        <v>0</v>
      </c>
      <c r="H970" s="92">
        <f t="shared" si="339"/>
        <v>0</v>
      </c>
    </row>
    <row r="971" spans="1:8" ht="25.5" customHeight="1">
      <c r="A971" s="558" t="s">
        <v>181</v>
      </c>
      <c r="B971" s="558"/>
      <c r="C971" s="187">
        <f>C963+C964+C965+C966+C967+C968+C969</f>
        <v>894108.543</v>
      </c>
      <c r="D971" s="187">
        <f>D963+D964+D965+D966+D967+D968+D969</f>
        <v>947968.22</v>
      </c>
      <c r="E971" s="187">
        <f>E963+E964+E965+E966+E967+E968+E969+E970</f>
        <v>1108903.64</v>
      </c>
      <c r="F971" s="187">
        <f>F963+F964+F965+F966+F967+F968+F969</f>
        <v>1451814.44</v>
      </c>
      <c r="G971" s="187">
        <f>G963+G964+G965+G966+G967+G968+G969</f>
        <v>1404932.3800000004</v>
      </c>
      <c r="H971" s="187">
        <f>H963+H964+H965+H966+H967+H968+H969</f>
        <v>1406928.59</v>
      </c>
    </row>
    <row r="972" spans="1:8" ht="15.75">
      <c r="A972" s="444"/>
      <c r="B972" s="389"/>
      <c r="C972" s="390"/>
      <c r="D972" s="390"/>
      <c r="E972" s="390"/>
      <c r="F972" s="390"/>
      <c r="G972" s="445"/>
      <c r="H972" s="387"/>
    </row>
    <row r="973" spans="1:11" ht="13.5">
      <c r="A973" s="567" t="s">
        <v>182</v>
      </c>
      <c r="B973" s="567"/>
      <c r="C973" s="567"/>
      <c r="D973" s="567"/>
      <c r="E973" s="567"/>
      <c r="F973" s="567"/>
      <c r="G973" s="567"/>
      <c r="H973" s="57"/>
      <c r="K973" s="154"/>
    </row>
    <row r="974" spans="1:8" ht="11.25">
      <c r="A974" s="430"/>
      <c r="B974" s="90"/>
      <c r="C974" s="241"/>
      <c r="D974" s="241"/>
      <c r="E974" s="241"/>
      <c r="F974" s="81"/>
      <c r="G974" s="81"/>
      <c r="H974" s="81"/>
    </row>
    <row r="975" spans="1:8" s="100" customFormat="1" ht="12.75" thickBot="1">
      <c r="A975" s="559" t="s">
        <v>183</v>
      </c>
      <c r="B975" s="559"/>
      <c r="C975" s="559"/>
      <c r="D975" s="559"/>
      <c r="E975" s="559"/>
      <c r="F975" s="98"/>
      <c r="G975" s="98"/>
      <c r="H975" s="98"/>
    </row>
    <row r="976" spans="1:8" ht="11.25" customHeight="1">
      <c r="A976" s="498" t="s">
        <v>30</v>
      </c>
      <c r="B976" s="508" t="s">
        <v>17</v>
      </c>
      <c r="C976" s="500" t="s">
        <v>247</v>
      </c>
      <c r="D976" s="365"/>
      <c r="E976" s="365"/>
      <c r="F976" s="365"/>
      <c r="G976" s="365"/>
      <c r="H976" s="365"/>
    </row>
    <row r="977" spans="1:8" ht="21.75" thickBot="1">
      <c r="A977" s="499"/>
      <c r="B977" s="514"/>
      <c r="C977" s="501"/>
      <c r="D977" s="367" t="s">
        <v>248</v>
      </c>
      <c r="E977" s="367" t="s">
        <v>249</v>
      </c>
      <c r="F977" s="367" t="s">
        <v>250</v>
      </c>
      <c r="G977" s="367" t="s">
        <v>251</v>
      </c>
      <c r="H977" s="367" t="s">
        <v>262</v>
      </c>
    </row>
    <row r="978" spans="1:8" ht="11.25">
      <c r="A978" s="546"/>
      <c r="B978" s="546"/>
      <c r="C978" s="415"/>
      <c r="D978" s="416"/>
      <c r="E978" s="416"/>
      <c r="F978" s="416"/>
      <c r="G978" s="416"/>
      <c r="H978" s="416"/>
    </row>
    <row r="979" spans="1:8" ht="17.25" customHeight="1">
      <c r="A979" s="70">
        <v>922</v>
      </c>
      <c r="B979" s="302" t="s">
        <v>184</v>
      </c>
      <c r="C979" s="92">
        <f>C980+C981</f>
        <v>-17745.170000000002</v>
      </c>
      <c r="D979" s="92">
        <f>D980+D981</f>
        <v>0</v>
      </c>
      <c r="E979" s="92">
        <f>E980+E981</f>
        <v>-17745.170000000002</v>
      </c>
      <c r="F979" s="92">
        <f>F980</f>
        <v>0</v>
      </c>
      <c r="G979" s="92">
        <f>G980</f>
        <v>0</v>
      </c>
      <c r="H979" s="92">
        <f>H980</f>
        <v>0</v>
      </c>
    </row>
    <row r="980" spans="1:8" ht="28.5" customHeight="1">
      <c r="A980" s="82">
        <v>9222</v>
      </c>
      <c r="B980" s="303" t="s">
        <v>300</v>
      </c>
      <c r="C980" s="186">
        <v>-12353.45</v>
      </c>
      <c r="D980" s="186">
        <v>0</v>
      </c>
      <c r="E980" s="186">
        <f>C980</f>
        <v>-12353.45</v>
      </c>
      <c r="F980" s="185">
        <v>0</v>
      </c>
      <c r="G980" s="185">
        <v>0</v>
      </c>
      <c r="H980" s="92">
        <v>0</v>
      </c>
    </row>
    <row r="981" spans="1:8" ht="28.5" customHeight="1">
      <c r="A981" s="82">
        <v>9222</v>
      </c>
      <c r="B981" s="303" t="s">
        <v>301</v>
      </c>
      <c r="C981" s="186">
        <v>-5391.72</v>
      </c>
      <c r="D981" s="186"/>
      <c r="E981" s="186">
        <f>C981</f>
        <v>-5391.72</v>
      </c>
      <c r="F981" s="185">
        <v>0</v>
      </c>
      <c r="G981" s="185">
        <v>0</v>
      </c>
      <c r="H981" s="92">
        <v>0</v>
      </c>
    </row>
    <row r="982" spans="1:8" ht="17.25" customHeight="1">
      <c r="A982" s="533" t="s">
        <v>223</v>
      </c>
      <c r="B982" s="533"/>
      <c r="C982" s="187">
        <f aca="true" t="shared" si="340" ref="C982:H982">C979</f>
        <v>-17745.170000000002</v>
      </c>
      <c r="D982" s="187">
        <f t="shared" si="340"/>
        <v>0</v>
      </c>
      <c r="E982" s="187">
        <f t="shared" si="340"/>
        <v>-17745.170000000002</v>
      </c>
      <c r="F982" s="187">
        <f t="shared" si="340"/>
        <v>0</v>
      </c>
      <c r="G982" s="187">
        <f t="shared" si="340"/>
        <v>0</v>
      </c>
      <c r="H982" s="187">
        <f t="shared" si="340"/>
        <v>0</v>
      </c>
    </row>
    <row r="983" spans="1:8" ht="11.25">
      <c r="A983" s="229"/>
      <c r="B983" s="340"/>
      <c r="C983" s="91"/>
      <c r="D983" s="91"/>
      <c r="E983" s="91"/>
      <c r="F983" s="92"/>
      <c r="G983" s="92"/>
      <c r="H983" s="92"/>
    </row>
    <row r="984" spans="1:8" ht="11.25">
      <c r="A984" s="388"/>
      <c r="B984" s="447"/>
      <c r="C984" s="387"/>
      <c r="D984" s="448"/>
      <c r="E984" s="448"/>
      <c r="F984" s="448"/>
      <c r="G984" s="387"/>
      <c r="H984" s="387"/>
    </row>
    <row r="985" spans="1:8" ht="11.25">
      <c r="A985" s="388"/>
      <c r="B985" s="447"/>
      <c r="C985" s="387"/>
      <c r="D985" s="448"/>
      <c r="E985" s="448"/>
      <c r="F985" s="448"/>
      <c r="G985" s="387"/>
      <c r="H985" s="387"/>
    </row>
    <row r="986" spans="1:9" ht="15.75">
      <c r="A986" s="560" t="s">
        <v>186</v>
      </c>
      <c r="B986" s="560"/>
      <c r="C986" s="560"/>
      <c r="D986" s="560"/>
      <c r="E986" s="560"/>
      <c r="F986" s="560"/>
      <c r="G986" s="560"/>
      <c r="H986" s="387"/>
      <c r="I986" s="45"/>
    </row>
    <row r="987" spans="1:9" ht="12" thickBot="1">
      <c r="A987" s="471"/>
      <c r="B987" s="472"/>
      <c r="C987" s="395"/>
      <c r="D987" s="473"/>
      <c r="E987" s="473"/>
      <c r="F987" s="473"/>
      <c r="G987" s="473"/>
      <c r="H987" s="395"/>
      <c r="I987" s="45"/>
    </row>
    <row r="988" spans="1:9" ht="11.25" customHeight="1">
      <c r="A988" s="498" t="s">
        <v>187</v>
      </c>
      <c r="B988" s="508" t="s">
        <v>188</v>
      </c>
      <c r="C988" s="500" t="s">
        <v>247</v>
      </c>
      <c r="D988" s="365"/>
      <c r="E988" s="365"/>
      <c r="F988" s="365"/>
      <c r="G988" s="365"/>
      <c r="H988" s="365"/>
      <c r="I988" s="45"/>
    </row>
    <row r="989" spans="1:9" ht="21.75" thickBot="1">
      <c r="A989" s="499"/>
      <c r="B989" s="514"/>
      <c r="C989" s="501"/>
      <c r="D989" s="367" t="s">
        <v>248</v>
      </c>
      <c r="E989" s="367" t="s">
        <v>249</v>
      </c>
      <c r="F989" s="367" t="s">
        <v>250</v>
      </c>
      <c r="G989" s="367" t="s">
        <v>251</v>
      </c>
      <c r="H989" s="367" t="s">
        <v>262</v>
      </c>
      <c r="I989" s="45"/>
    </row>
    <row r="990" spans="1:9" ht="11.25">
      <c r="A990" s="546"/>
      <c r="B990" s="546"/>
      <c r="C990" s="415"/>
      <c r="D990" s="416"/>
      <c r="E990" s="416"/>
      <c r="F990" s="416"/>
      <c r="G990" s="416"/>
      <c r="H990" s="416"/>
      <c r="I990" s="45"/>
    </row>
    <row r="991" spans="1:9" ht="17.25" customHeight="1">
      <c r="A991" s="431">
        <v>1</v>
      </c>
      <c r="B991" s="432" t="s">
        <v>189</v>
      </c>
      <c r="C991" s="433"/>
      <c r="D991" s="474"/>
      <c r="E991" s="474"/>
      <c r="F991" s="474"/>
      <c r="G991" s="474"/>
      <c r="H991" s="474"/>
      <c r="I991" s="45"/>
    </row>
    <row r="992" spans="1:9" ht="21" customHeight="1">
      <c r="A992" s="431"/>
      <c r="B992" s="432" t="s">
        <v>190</v>
      </c>
      <c r="C992" s="189">
        <v>-5101.42</v>
      </c>
      <c r="D992" s="189">
        <v>0</v>
      </c>
      <c r="E992" s="189">
        <f>E980</f>
        <v>-12353.45</v>
      </c>
      <c r="F992" s="189">
        <v>0</v>
      </c>
      <c r="G992" s="189">
        <f>F992/C992*100</f>
        <v>0</v>
      </c>
      <c r="H992" s="189">
        <f>F992/E992*100</f>
        <v>0</v>
      </c>
      <c r="I992" s="45"/>
    </row>
    <row r="993" spans="1:9" ht="16.5" customHeight="1">
      <c r="A993" s="475"/>
      <c r="B993" s="476" t="s">
        <v>191</v>
      </c>
      <c r="C993" s="186">
        <f>C185</f>
        <v>101275.15</v>
      </c>
      <c r="D993" s="186">
        <f>D185</f>
        <v>130503.47</v>
      </c>
      <c r="E993" s="186">
        <f>E185-E980</f>
        <v>170839.56</v>
      </c>
      <c r="F993" s="186">
        <f>F185+F980</f>
        <v>184162</v>
      </c>
      <c r="G993" s="186">
        <f>G185+G980</f>
        <v>140267.54</v>
      </c>
      <c r="H993" s="186">
        <f>H185+H980</f>
        <v>140267.54</v>
      </c>
      <c r="I993" s="55"/>
    </row>
    <row r="994" spans="1:9" ht="22.5" customHeight="1">
      <c r="A994" s="475"/>
      <c r="B994" s="476" t="s">
        <v>192</v>
      </c>
      <c r="C994" s="186">
        <f aca="true" t="shared" si="341" ref="C994:H994">C963</f>
        <v>4767.360000000001</v>
      </c>
      <c r="D994" s="186">
        <f t="shared" si="341"/>
        <v>3865.67</v>
      </c>
      <c r="E994" s="186">
        <f>E963</f>
        <v>18948.55</v>
      </c>
      <c r="F994" s="186">
        <f t="shared" si="341"/>
        <v>44624.45</v>
      </c>
      <c r="G994" s="186">
        <f t="shared" si="341"/>
        <v>729.98</v>
      </c>
      <c r="H994" s="186">
        <f t="shared" si="341"/>
        <v>729.98</v>
      </c>
      <c r="I994" s="55"/>
    </row>
    <row r="995" spans="1:11" ht="16.5" customHeight="1">
      <c r="A995" s="539" t="s">
        <v>193</v>
      </c>
      <c r="B995" s="539"/>
      <c r="C995" s="92">
        <f aca="true" t="shared" si="342" ref="C995:H995">C992+C993-C994</f>
        <v>91406.37</v>
      </c>
      <c r="D995" s="92">
        <f t="shared" si="342"/>
        <v>126637.8</v>
      </c>
      <c r="E995" s="92">
        <f t="shared" si="342"/>
        <v>139537.56</v>
      </c>
      <c r="F995" s="92">
        <f t="shared" si="342"/>
        <v>139537.55</v>
      </c>
      <c r="G995" s="92">
        <f t="shared" si="342"/>
        <v>139537.56</v>
      </c>
      <c r="H995" s="92">
        <f t="shared" si="342"/>
        <v>139537.56</v>
      </c>
      <c r="I995" s="45"/>
      <c r="K995" s="119"/>
    </row>
    <row r="996" spans="1:9" ht="19.5" customHeight="1">
      <c r="A996" s="431" t="s">
        <v>194</v>
      </c>
      <c r="B996" s="432" t="s">
        <v>175</v>
      </c>
      <c r="C996" s="433"/>
      <c r="D996" s="477"/>
      <c r="E996" s="477"/>
      <c r="F996" s="477"/>
      <c r="G996" s="186"/>
      <c r="H996" s="186"/>
      <c r="I996" s="45"/>
    </row>
    <row r="997" spans="1:9" ht="22.5" customHeight="1">
      <c r="A997" s="431"/>
      <c r="B997" s="432" t="s">
        <v>190</v>
      </c>
      <c r="C997" s="189">
        <v>2701.4</v>
      </c>
      <c r="D997" s="189">
        <v>0</v>
      </c>
      <c r="E997" s="189">
        <v>2450.36</v>
      </c>
      <c r="F997" s="189">
        <v>0</v>
      </c>
      <c r="G997" s="189">
        <f>F997/C997*100</f>
        <v>0</v>
      </c>
      <c r="H997" s="189">
        <f>F997/E997*100</f>
        <v>0</v>
      </c>
      <c r="I997" s="45"/>
    </row>
    <row r="998" spans="1:9" ht="16.5" customHeight="1">
      <c r="A998" s="475"/>
      <c r="B998" s="476" t="s">
        <v>191</v>
      </c>
      <c r="C998" s="186">
        <f aca="true" t="shared" si="343" ref="C998:H998">C195+C227</f>
        <v>773.79</v>
      </c>
      <c r="D998" s="186">
        <f t="shared" si="343"/>
        <v>850.76</v>
      </c>
      <c r="E998" s="186">
        <f t="shared" si="343"/>
        <v>955.76</v>
      </c>
      <c r="F998" s="186">
        <f t="shared" si="343"/>
        <v>850.76</v>
      </c>
      <c r="G998" s="186">
        <f t="shared" si="343"/>
        <v>850.76</v>
      </c>
      <c r="H998" s="186">
        <f t="shared" si="343"/>
        <v>850.76</v>
      </c>
      <c r="I998" s="45"/>
    </row>
    <row r="999" spans="1:9" ht="19.5" customHeight="1">
      <c r="A999" s="475"/>
      <c r="B999" s="476" t="s">
        <v>192</v>
      </c>
      <c r="C999" s="186">
        <f aca="true" t="shared" si="344" ref="C999:H999">C964+C965+C970</f>
        <v>1024.83</v>
      </c>
      <c r="D999" s="186">
        <f t="shared" si="344"/>
        <v>850.76</v>
      </c>
      <c r="E999" s="186">
        <f t="shared" si="344"/>
        <v>3406.12</v>
      </c>
      <c r="F999" s="186">
        <f t="shared" si="344"/>
        <v>850.76</v>
      </c>
      <c r="G999" s="186">
        <f t="shared" si="344"/>
        <v>850.76</v>
      </c>
      <c r="H999" s="186">
        <f t="shared" si="344"/>
        <v>850.76</v>
      </c>
      <c r="I999" s="45"/>
    </row>
    <row r="1000" spans="1:11" ht="19.5" customHeight="1">
      <c r="A1000" s="539" t="s">
        <v>195</v>
      </c>
      <c r="B1000" s="539"/>
      <c r="C1000" s="92">
        <f>C997+C998-C999</f>
        <v>2450.36</v>
      </c>
      <c r="D1000" s="92">
        <f>D997+D998-D999</f>
        <v>0</v>
      </c>
      <c r="E1000" s="92">
        <f>E997+E998-E999</f>
        <v>0</v>
      </c>
      <c r="F1000" s="92">
        <f>F997+F998-F999</f>
        <v>0</v>
      </c>
      <c r="G1000" s="189">
        <f>F1000/C1000*100</f>
        <v>0</v>
      </c>
      <c r="H1000" s="189">
        <v>0</v>
      </c>
      <c r="I1000" s="45"/>
      <c r="K1000" s="119"/>
    </row>
    <row r="1001" spans="1:11" ht="25.5" customHeight="1">
      <c r="A1001" s="431" t="s">
        <v>196</v>
      </c>
      <c r="B1001" s="432" t="s">
        <v>106</v>
      </c>
      <c r="C1001" s="433"/>
      <c r="D1001" s="474"/>
      <c r="E1001" s="474"/>
      <c r="F1001" s="474"/>
      <c r="G1001" s="186"/>
      <c r="H1001" s="186"/>
      <c r="I1001" s="45"/>
      <c r="K1001" s="119"/>
    </row>
    <row r="1002" spans="1:11" ht="21.75" customHeight="1">
      <c r="A1002" s="431"/>
      <c r="B1002" s="432" t="s">
        <v>190</v>
      </c>
      <c r="C1002" s="433" t="s">
        <v>224</v>
      </c>
      <c r="D1002" s="92">
        <v>0</v>
      </c>
      <c r="E1002" s="92">
        <v>37.46</v>
      </c>
      <c r="F1002" s="92">
        <v>0</v>
      </c>
      <c r="G1002" s="189">
        <f>F1002/C1002*100</f>
        <v>0</v>
      </c>
      <c r="H1002" s="189">
        <f>F1002/E1002*100</f>
        <v>0</v>
      </c>
      <c r="I1002" s="45"/>
      <c r="J1002" s="45"/>
      <c r="K1002" s="45"/>
    </row>
    <row r="1003" spans="1:11" ht="15" customHeight="1">
      <c r="A1003" s="475"/>
      <c r="B1003" s="476" t="s">
        <v>191</v>
      </c>
      <c r="C1003" s="186">
        <f aca="true" t="shared" si="345" ref="C1003:H1003">C204</f>
        <v>204.39</v>
      </c>
      <c r="D1003" s="186">
        <f t="shared" si="345"/>
        <v>400</v>
      </c>
      <c r="E1003" s="186">
        <f t="shared" si="345"/>
        <v>400</v>
      </c>
      <c r="F1003" s="186">
        <f t="shared" si="345"/>
        <v>400</v>
      </c>
      <c r="G1003" s="186">
        <f t="shared" si="345"/>
        <v>400</v>
      </c>
      <c r="H1003" s="186">
        <f t="shared" si="345"/>
        <v>400</v>
      </c>
      <c r="I1003" s="45"/>
      <c r="J1003" s="45"/>
      <c r="K1003" s="120"/>
    </row>
    <row r="1004" spans="1:11" ht="20.25" customHeight="1">
      <c r="A1004" s="475"/>
      <c r="B1004" s="476" t="s">
        <v>192</v>
      </c>
      <c r="C1004" s="186">
        <f aca="true" t="shared" si="346" ref="C1004:H1004">C966+C967</f>
        <v>103874.65</v>
      </c>
      <c r="D1004" s="186">
        <f t="shared" si="346"/>
        <v>127037.79999999999</v>
      </c>
      <c r="E1004" s="186">
        <f t="shared" si="346"/>
        <v>139975.02</v>
      </c>
      <c r="F1004" s="186">
        <f t="shared" si="346"/>
        <v>139937.56</v>
      </c>
      <c r="G1004" s="186">
        <f t="shared" si="346"/>
        <v>139937.56</v>
      </c>
      <c r="H1004" s="186">
        <f t="shared" si="346"/>
        <v>139937.56</v>
      </c>
      <c r="I1004" s="55"/>
      <c r="J1004" s="45"/>
      <c r="K1004" s="45"/>
    </row>
    <row r="1005" spans="1:11" ht="21.75" customHeight="1">
      <c r="A1005" s="539" t="s">
        <v>195</v>
      </c>
      <c r="B1005" s="539"/>
      <c r="C1005" s="92">
        <f aca="true" t="shared" si="347" ref="C1005:H1005">C1002+C1003-C1004</f>
        <v>-103632.79999999999</v>
      </c>
      <c r="D1005" s="92">
        <f t="shared" si="347"/>
        <v>-126637.79999999999</v>
      </c>
      <c r="E1005" s="92">
        <f>E1002+E1003-E1004</f>
        <v>-139537.56</v>
      </c>
      <c r="F1005" s="92">
        <f t="shared" si="347"/>
        <v>-139537.56</v>
      </c>
      <c r="G1005" s="92">
        <f t="shared" si="347"/>
        <v>-139537.56</v>
      </c>
      <c r="H1005" s="92">
        <f t="shared" si="347"/>
        <v>-139537.56</v>
      </c>
      <c r="I1005" s="45"/>
      <c r="J1005" s="45"/>
      <c r="K1005" s="45"/>
    </row>
    <row r="1006" spans="1:11" ht="21" customHeight="1">
      <c r="A1006" s="431" t="s">
        <v>197</v>
      </c>
      <c r="B1006" s="432" t="s">
        <v>107</v>
      </c>
      <c r="C1006" s="433"/>
      <c r="D1006" s="474"/>
      <c r="E1006" s="474"/>
      <c r="F1006" s="474"/>
      <c r="G1006" s="186"/>
      <c r="H1006" s="186"/>
      <c r="I1006" s="45"/>
      <c r="J1006" s="45"/>
      <c r="K1006" s="120"/>
    </row>
    <row r="1007" spans="1:11" ht="17.25" customHeight="1">
      <c r="A1007" s="431"/>
      <c r="B1007" s="432" t="s">
        <v>190</v>
      </c>
      <c r="C1007" s="92">
        <v>-2948.98</v>
      </c>
      <c r="D1007" s="92">
        <v>0</v>
      </c>
      <c r="E1007" s="92">
        <v>-2266.02</v>
      </c>
      <c r="F1007" s="92">
        <v>0</v>
      </c>
      <c r="G1007" s="189">
        <f>F1007/C1007*100</f>
        <v>0</v>
      </c>
      <c r="H1007" s="189">
        <f>F1007/E1007*100</f>
        <v>0</v>
      </c>
      <c r="I1007" s="55"/>
      <c r="J1007" s="45"/>
      <c r="K1007" s="93"/>
    </row>
    <row r="1008" spans="1:11" ht="18" customHeight="1">
      <c r="A1008" s="475"/>
      <c r="B1008" s="476" t="s">
        <v>191</v>
      </c>
      <c r="C1008" s="186">
        <f aca="true" t="shared" si="348" ref="C1008:H1008">C219</f>
        <v>785035.08</v>
      </c>
      <c r="D1008" s="186">
        <f t="shared" si="348"/>
        <v>816213.9900000001</v>
      </c>
      <c r="E1008" s="186">
        <f t="shared" si="348"/>
        <v>948839.97</v>
      </c>
      <c r="F1008" s="186">
        <f t="shared" si="348"/>
        <v>1266401.6800000002</v>
      </c>
      <c r="G1008" s="186">
        <f t="shared" si="348"/>
        <v>1263414.08</v>
      </c>
      <c r="H1008" s="186">
        <f t="shared" si="348"/>
        <v>1265410.29</v>
      </c>
      <c r="I1008" s="55"/>
      <c r="J1008" s="45"/>
      <c r="K1008" s="45"/>
    </row>
    <row r="1009" spans="1:11" ht="18.75" customHeight="1">
      <c r="A1009" s="475"/>
      <c r="B1009" s="476" t="s">
        <v>192</v>
      </c>
      <c r="C1009" s="186">
        <f aca="true" t="shared" si="349" ref="C1009:H1009">C968+C969</f>
        <v>784441.703</v>
      </c>
      <c r="D1009" s="186">
        <f t="shared" si="349"/>
        <v>816213.99</v>
      </c>
      <c r="E1009" s="186">
        <f t="shared" si="349"/>
        <v>946573.95</v>
      </c>
      <c r="F1009" s="186">
        <f t="shared" si="349"/>
        <v>1266401.67</v>
      </c>
      <c r="G1009" s="186">
        <f t="shared" si="349"/>
        <v>1263414.0800000003</v>
      </c>
      <c r="H1009" s="186">
        <f t="shared" si="349"/>
        <v>1265410.29</v>
      </c>
      <c r="I1009" s="45"/>
      <c r="J1009" s="45"/>
      <c r="K1009" s="45"/>
    </row>
    <row r="1010" spans="1:11" ht="19.5" customHeight="1">
      <c r="A1010" s="539" t="s">
        <v>195</v>
      </c>
      <c r="B1010" s="539"/>
      <c r="C1010" s="94">
        <f aca="true" t="shared" si="350" ref="C1010:H1010">C1007+C1008-C1009</f>
        <v>-2355.603000000003</v>
      </c>
      <c r="D1010" s="94">
        <f t="shared" si="350"/>
        <v>0</v>
      </c>
      <c r="E1010" s="94">
        <f>E1007+E1008-E1009</f>
        <v>0</v>
      </c>
      <c r="F1010" s="94">
        <f t="shared" si="350"/>
        <v>0.01000000024214387</v>
      </c>
      <c r="G1010" s="94">
        <f t="shared" si="350"/>
        <v>0</v>
      </c>
      <c r="H1010" s="94">
        <f t="shared" si="350"/>
        <v>0</v>
      </c>
      <c r="I1010" s="45"/>
      <c r="J1010" s="55"/>
      <c r="K1010" s="45"/>
    </row>
    <row r="1011" spans="1:11" ht="11.25">
      <c r="A1011" s="555"/>
      <c r="B1011" s="556"/>
      <c r="C1011" s="95"/>
      <c r="D1011" s="477"/>
      <c r="E1011" s="477"/>
      <c r="F1011" s="477"/>
      <c r="G1011" s="186"/>
      <c r="H1011" s="186"/>
      <c r="I1011" s="45"/>
      <c r="J1011" s="55"/>
      <c r="K1011" s="45"/>
    </row>
    <row r="1012" spans="1:11" ht="24.75" customHeight="1">
      <c r="A1012" s="538" t="s">
        <v>216</v>
      </c>
      <c r="B1012" s="538"/>
      <c r="C1012" s="94">
        <f aca="true" t="shared" si="351" ref="C1012:H1012">C993+C998+C1003+C1008</f>
        <v>887288.4099999999</v>
      </c>
      <c r="D1012" s="94">
        <f t="shared" si="351"/>
        <v>947968.2200000001</v>
      </c>
      <c r="E1012" s="94">
        <f>E993+E998+E1003+E1008</f>
        <v>1121035.29</v>
      </c>
      <c r="F1012" s="94">
        <f t="shared" si="351"/>
        <v>1451814.4400000002</v>
      </c>
      <c r="G1012" s="94">
        <f t="shared" si="351"/>
        <v>1404932.3800000001</v>
      </c>
      <c r="H1012" s="94">
        <f t="shared" si="351"/>
        <v>1406928.59</v>
      </c>
      <c r="I1012" s="45"/>
      <c r="J1012" s="45"/>
      <c r="K1012" s="45"/>
    </row>
    <row r="1013" spans="1:11" ht="24" customHeight="1">
      <c r="A1013" s="538" t="s">
        <v>217</v>
      </c>
      <c r="B1013" s="538"/>
      <c r="C1013" s="94">
        <f aca="true" t="shared" si="352" ref="C1013:H1013">C994+C999+C1004+C1009</f>
        <v>894108.543</v>
      </c>
      <c r="D1013" s="94">
        <f t="shared" si="352"/>
        <v>947968.22</v>
      </c>
      <c r="E1013" s="94">
        <f>E994+E999+E1004+E1009</f>
        <v>1108903.64</v>
      </c>
      <c r="F1013" s="94">
        <f t="shared" si="352"/>
        <v>1451814.44</v>
      </c>
      <c r="G1013" s="94">
        <f t="shared" si="352"/>
        <v>1404932.3800000004</v>
      </c>
      <c r="H1013" s="94">
        <f t="shared" si="352"/>
        <v>1406928.59</v>
      </c>
      <c r="I1013" s="45"/>
      <c r="J1013" s="45"/>
      <c r="K1013" s="45"/>
    </row>
    <row r="1014" spans="1:11" ht="22.5" customHeight="1">
      <c r="A1014" s="553" t="s">
        <v>198</v>
      </c>
      <c r="B1014" s="554"/>
      <c r="C1014" s="94">
        <f aca="true" t="shared" si="353" ref="C1014:H1014">C1012-C1013</f>
        <v>-6820.133000000031</v>
      </c>
      <c r="D1014" s="94">
        <f t="shared" si="353"/>
        <v>0</v>
      </c>
      <c r="E1014" s="94">
        <f t="shared" si="353"/>
        <v>12131.65000000014</v>
      </c>
      <c r="F1014" s="94">
        <f t="shared" si="353"/>
        <v>0</v>
      </c>
      <c r="G1014" s="94">
        <f t="shared" si="353"/>
        <v>0</v>
      </c>
      <c r="H1014" s="94">
        <f t="shared" si="353"/>
        <v>0</v>
      </c>
      <c r="I1014" s="45"/>
      <c r="J1014" s="45"/>
      <c r="K1014" s="45"/>
    </row>
    <row r="1015" spans="1:11" ht="23.25" customHeight="1">
      <c r="A1015" s="553" t="s">
        <v>218</v>
      </c>
      <c r="B1015" s="554"/>
      <c r="C1015" s="94">
        <f aca="true" t="shared" si="354" ref="C1015:H1015">C992+C997+C1002+C1007</f>
        <v>-5311.54</v>
      </c>
      <c r="D1015" s="94">
        <f t="shared" si="354"/>
        <v>0</v>
      </c>
      <c r="E1015" s="94">
        <f t="shared" si="354"/>
        <v>-12131.650000000001</v>
      </c>
      <c r="F1015" s="94">
        <f t="shared" si="354"/>
        <v>0</v>
      </c>
      <c r="G1015" s="94">
        <f t="shared" si="354"/>
        <v>0</v>
      </c>
      <c r="H1015" s="94">
        <f t="shared" si="354"/>
        <v>0</v>
      </c>
      <c r="I1015" s="45"/>
      <c r="J1015" s="45"/>
      <c r="K1015" s="45"/>
    </row>
    <row r="1016" spans="1:11" ht="21.75" customHeight="1">
      <c r="A1016" s="349" t="s">
        <v>198</v>
      </c>
      <c r="B1016" s="478"/>
      <c r="C1016" s="262">
        <f aca="true" t="shared" si="355" ref="C1016:H1016">C1014+C1015</f>
        <v>-12131.673000000032</v>
      </c>
      <c r="D1016" s="262">
        <f t="shared" si="355"/>
        <v>0</v>
      </c>
      <c r="E1016" s="262">
        <f t="shared" si="355"/>
        <v>1.382431946694851E-10</v>
      </c>
      <c r="F1016" s="262">
        <f t="shared" si="355"/>
        <v>0</v>
      </c>
      <c r="G1016" s="262">
        <f t="shared" si="355"/>
        <v>0</v>
      </c>
      <c r="H1016" s="262">
        <f t="shared" si="355"/>
        <v>0</v>
      </c>
      <c r="I1016" s="45"/>
      <c r="J1016" s="45"/>
      <c r="K1016" s="45"/>
    </row>
    <row r="1017" spans="1:8" ht="32.25" customHeight="1">
      <c r="A1017" s="551" t="s">
        <v>199</v>
      </c>
      <c r="B1017" s="552"/>
      <c r="C1017" s="262">
        <v>-17745.17</v>
      </c>
      <c r="D1017" s="263">
        <v>0</v>
      </c>
      <c r="E1017" s="262">
        <v>0</v>
      </c>
      <c r="F1017" s="263">
        <v>0</v>
      </c>
      <c r="G1017" s="245">
        <f>F1017/C1017*100</f>
        <v>0</v>
      </c>
      <c r="H1017" s="245">
        <v>0</v>
      </c>
    </row>
    <row r="1018" spans="1:8" ht="23.25" customHeight="1">
      <c r="A1018" s="549" t="s">
        <v>200</v>
      </c>
      <c r="B1018" s="550"/>
      <c r="C1018" s="262">
        <v>5613.52</v>
      </c>
      <c r="D1018" s="263">
        <v>0</v>
      </c>
      <c r="E1018" s="262">
        <v>0</v>
      </c>
      <c r="F1018" s="263">
        <v>0</v>
      </c>
      <c r="G1018" s="245">
        <f>F1018/C1018*100</f>
        <v>0</v>
      </c>
      <c r="H1018" s="245">
        <v>0</v>
      </c>
    </row>
    <row r="1019" spans="1:8" ht="29.25" customHeight="1">
      <c r="A1019" s="549" t="s">
        <v>198</v>
      </c>
      <c r="B1019" s="550"/>
      <c r="C1019" s="263">
        <f>C1017+C1018</f>
        <v>-12131.649999999998</v>
      </c>
      <c r="D1019" s="263">
        <f>D1017+D1018</f>
        <v>0</v>
      </c>
      <c r="E1019" s="263">
        <f>E1017+E1018</f>
        <v>0</v>
      </c>
      <c r="F1019" s="263">
        <f>F1017+F1018</f>
        <v>0</v>
      </c>
      <c r="G1019" s="245">
        <f>F1019/C1019*100</f>
        <v>0</v>
      </c>
      <c r="H1019" s="245">
        <v>0</v>
      </c>
    </row>
    <row r="1020" spans="1:8" ht="30.75" customHeight="1">
      <c r="A1020" s="551" t="s">
        <v>201</v>
      </c>
      <c r="B1020" s="552"/>
      <c r="C1020" s="263">
        <f aca="true" t="shared" si="356" ref="C1020:H1020">C1019</f>
        <v>-12131.649999999998</v>
      </c>
      <c r="D1020" s="263">
        <f t="shared" si="356"/>
        <v>0</v>
      </c>
      <c r="E1020" s="263">
        <f t="shared" si="356"/>
        <v>0</v>
      </c>
      <c r="F1020" s="263">
        <f t="shared" si="356"/>
        <v>0</v>
      </c>
      <c r="G1020" s="263">
        <f t="shared" si="356"/>
        <v>0</v>
      </c>
      <c r="H1020" s="263">
        <f t="shared" si="356"/>
        <v>0</v>
      </c>
    </row>
    <row r="1024" spans="1:8" ht="11.25">
      <c r="A1024" s="479"/>
      <c r="B1024" s="341" t="s">
        <v>361</v>
      </c>
      <c r="C1024" s="279"/>
      <c r="D1024" s="96"/>
      <c r="E1024" s="96"/>
      <c r="F1024" s="96"/>
      <c r="G1024" s="480"/>
      <c r="H1024" s="480"/>
    </row>
    <row r="1025" spans="1:8" ht="11.25">
      <c r="A1025" s="479"/>
      <c r="B1025" s="341"/>
      <c r="C1025" s="279"/>
      <c r="D1025" s="96"/>
      <c r="E1025" s="96"/>
      <c r="F1025" s="96"/>
      <c r="G1025" s="480"/>
      <c r="H1025" s="480"/>
    </row>
    <row r="1026" spans="1:8" ht="11.25">
      <c r="A1026" s="479"/>
      <c r="B1026" s="341"/>
      <c r="C1026" s="279"/>
      <c r="D1026" s="96"/>
      <c r="E1026" s="96" t="s">
        <v>202</v>
      </c>
      <c r="F1026" s="96"/>
      <c r="G1026" s="480"/>
      <c r="H1026" s="480"/>
    </row>
  </sheetData>
  <sheetProtection/>
  <mergeCells count="334">
    <mergeCell ref="A162:A163"/>
    <mergeCell ref="B162:B163"/>
    <mergeCell ref="C162:C163"/>
    <mergeCell ref="A58:A59"/>
    <mergeCell ref="A91:A92"/>
    <mergeCell ref="A428:B428"/>
    <mergeCell ref="A417:B417"/>
    <mergeCell ref="A227:B227"/>
    <mergeCell ref="A265:B265"/>
    <mergeCell ref="A257:B257"/>
    <mergeCell ref="C39:E39"/>
    <mergeCell ref="C56:F56"/>
    <mergeCell ref="C91:C92"/>
    <mergeCell ref="C176:F176"/>
    <mergeCell ref="D265:F265"/>
    <mergeCell ref="C222:C223"/>
    <mergeCell ref="C160:F160"/>
    <mergeCell ref="C172:E172"/>
    <mergeCell ref="B91:B92"/>
    <mergeCell ref="C207:C208"/>
    <mergeCell ref="A220:B220"/>
    <mergeCell ref="C14:F14"/>
    <mergeCell ref="C28:D28"/>
    <mergeCell ref="C27:E27"/>
    <mergeCell ref="C34:E34"/>
    <mergeCell ref="C41:E41"/>
    <mergeCell ref="A219:B219"/>
    <mergeCell ref="F162:F163"/>
    <mergeCell ref="A14:B14"/>
    <mergeCell ref="A27:B27"/>
    <mergeCell ref="A34:B34"/>
    <mergeCell ref="B579:B580"/>
    <mergeCell ref="C579:C580"/>
    <mergeCell ref="C567:C568"/>
    <mergeCell ref="C529:C530"/>
    <mergeCell ref="C552:C553"/>
    <mergeCell ref="A535:B535"/>
    <mergeCell ref="B567:B568"/>
    <mergeCell ref="A500:B500"/>
    <mergeCell ref="A468:B468"/>
    <mergeCell ref="B539:B540"/>
    <mergeCell ref="A431:A432"/>
    <mergeCell ref="C460:C461"/>
    <mergeCell ref="C300:C301"/>
    <mergeCell ref="B251:B252"/>
    <mergeCell ref="B414:B415"/>
    <mergeCell ref="A414:A415"/>
    <mergeCell ref="C431:C432"/>
    <mergeCell ref="A383:B383"/>
    <mergeCell ref="C260:E260"/>
    <mergeCell ref="A156:B156"/>
    <mergeCell ref="A412:H412"/>
    <mergeCell ref="C337:C338"/>
    <mergeCell ref="G162:G163"/>
    <mergeCell ref="D162:D163"/>
    <mergeCell ref="E162:E163"/>
    <mergeCell ref="A222:A223"/>
    <mergeCell ref="A300:A301"/>
    <mergeCell ref="C179:C180"/>
    <mergeCell ref="A243:A244"/>
    <mergeCell ref="A3:G4"/>
    <mergeCell ref="A6:G6"/>
    <mergeCell ref="A12:G12"/>
    <mergeCell ref="A48:G48"/>
    <mergeCell ref="C58:C59"/>
    <mergeCell ref="A237:B237"/>
    <mergeCell ref="A195:B195"/>
    <mergeCell ref="D90:F90"/>
    <mergeCell ref="C235:C236"/>
    <mergeCell ref="B58:B59"/>
    <mergeCell ref="A85:B85"/>
    <mergeCell ref="A51:G51"/>
    <mergeCell ref="A717:B717"/>
    <mergeCell ref="A590:B590"/>
    <mergeCell ref="B564:G564"/>
    <mergeCell ref="A653:B653"/>
    <mergeCell ref="A529:A530"/>
    <mergeCell ref="C704:C705"/>
    <mergeCell ref="A579:A580"/>
    <mergeCell ref="B359:B360"/>
    <mergeCell ref="C939:C940"/>
    <mergeCell ref="B939:B940"/>
    <mergeCell ref="A774:B774"/>
    <mergeCell ref="A740:C740"/>
    <mergeCell ref="A704:A705"/>
    <mergeCell ref="B704:B705"/>
    <mergeCell ref="A736:B736"/>
    <mergeCell ref="A873:B873"/>
    <mergeCell ref="A853:A854"/>
    <mergeCell ref="A925:B925"/>
    <mergeCell ref="B243:B244"/>
    <mergeCell ref="A240:B240"/>
    <mergeCell ref="A185:B185"/>
    <mergeCell ref="A204:B204"/>
    <mergeCell ref="C188:C189"/>
    <mergeCell ref="A297:B297"/>
    <mergeCell ref="A198:A199"/>
    <mergeCell ref="B198:B199"/>
    <mergeCell ref="C198:C199"/>
    <mergeCell ref="A229:B229"/>
    <mergeCell ref="K200:K202"/>
    <mergeCell ref="A251:A252"/>
    <mergeCell ref="A207:A208"/>
    <mergeCell ref="A245:B245"/>
    <mergeCell ref="A256:B256"/>
    <mergeCell ref="A248:B248"/>
    <mergeCell ref="B222:B223"/>
    <mergeCell ref="B235:B236"/>
    <mergeCell ref="I200:I202"/>
    <mergeCell ref="B207:B208"/>
    <mergeCell ref="B179:B180"/>
    <mergeCell ref="A269:C269"/>
    <mergeCell ref="M200:M202"/>
    <mergeCell ref="A188:A189"/>
    <mergeCell ref="J200:J202"/>
    <mergeCell ref="B188:B189"/>
    <mergeCell ref="L200:L202"/>
    <mergeCell ref="A179:A180"/>
    <mergeCell ref="A231:G231"/>
    <mergeCell ref="A235:A236"/>
    <mergeCell ref="M423:M428"/>
    <mergeCell ref="J423:J428"/>
    <mergeCell ref="K423:K428"/>
    <mergeCell ref="L423:L428"/>
    <mergeCell ref="I423:I428"/>
    <mergeCell ref="C243:C244"/>
    <mergeCell ref="I300:I301"/>
    <mergeCell ref="A263:G263"/>
    <mergeCell ref="C414:C415"/>
    <mergeCell ref="C359:C360"/>
    <mergeCell ref="A978:B978"/>
    <mergeCell ref="A976:A977"/>
    <mergeCell ref="C271:C272"/>
    <mergeCell ref="C506:C507"/>
    <mergeCell ref="A486:A487"/>
    <mergeCell ref="A637:B637"/>
    <mergeCell ref="C722:C723"/>
    <mergeCell ref="A593:A594"/>
    <mergeCell ref="B593:B594"/>
    <mergeCell ref="C593:C594"/>
    <mergeCell ref="C988:C989"/>
    <mergeCell ref="B976:B977"/>
    <mergeCell ref="C976:C977"/>
    <mergeCell ref="A685:B685"/>
    <mergeCell ref="A702:C702"/>
    <mergeCell ref="C251:C252"/>
    <mergeCell ref="B267:G267"/>
    <mergeCell ref="A253:B253"/>
    <mergeCell ref="A337:A338"/>
    <mergeCell ref="B337:B338"/>
    <mergeCell ref="A982:B982"/>
    <mergeCell ref="A973:G973"/>
    <mergeCell ref="A271:A272"/>
    <mergeCell ref="B271:B272"/>
    <mergeCell ref="B350:B351"/>
    <mergeCell ref="A523:B523"/>
    <mergeCell ref="A395:B395"/>
    <mergeCell ref="C655:C656"/>
    <mergeCell ref="A548:B548"/>
    <mergeCell ref="A346:B346"/>
    <mergeCell ref="B300:B301"/>
    <mergeCell ref="A396:B396"/>
    <mergeCell ref="A636:B636"/>
    <mergeCell ref="A460:A461"/>
    <mergeCell ref="A621:A622"/>
    <mergeCell ref="A574:B574"/>
    <mergeCell ref="B621:B622"/>
    <mergeCell ref="A472:A473"/>
    <mergeCell ref="B431:B432"/>
    <mergeCell ref="A350:A351"/>
    <mergeCell ref="A1020:B1020"/>
    <mergeCell ref="A1000:B1000"/>
    <mergeCell ref="A1011:B1011"/>
    <mergeCell ref="A953:B953"/>
    <mergeCell ref="A971:B971"/>
    <mergeCell ref="A1018:B1018"/>
    <mergeCell ref="A975:E975"/>
    <mergeCell ref="A986:G986"/>
    <mergeCell ref="C960:C961"/>
    <mergeCell ref="A958:G958"/>
    <mergeCell ref="B722:B723"/>
    <mergeCell ref="A1019:B1019"/>
    <mergeCell ref="A1017:B1017"/>
    <mergeCell ref="A1014:B1014"/>
    <mergeCell ref="B988:B989"/>
    <mergeCell ref="A990:B990"/>
    <mergeCell ref="A988:A989"/>
    <mergeCell ref="A1015:B1015"/>
    <mergeCell ref="A1013:B1013"/>
    <mergeCell ref="A1010:B1010"/>
    <mergeCell ref="A949:B949"/>
    <mergeCell ref="B853:B854"/>
    <mergeCell ref="C853:C854"/>
    <mergeCell ref="A948:B948"/>
    <mergeCell ref="A962:B962"/>
    <mergeCell ref="A951:B951"/>
    <mergeCell ref="B960:B961"/>
    <mergeCell ref="A921:B921"/>
    <mergeCell ref="A922:B922"/>
    <mergeCell ref="A939:A940"/>
    <mergeCell ref="C820:C821"/>
    <mergeCell ref="A914:C914"/>
    <mergeCell ref="A742:A743"/>
    <mergeCell ref="B742:B743"/>
    <mergeCell ref="C742:C743"/>
    <mergeCell ref="A839:B839"/>
    <mergeCell ref="A781:A782"/>
    <mergeCell ref="B781:B782"/>
    <mergeCell ref="C781:C782"/>
    <mergeCell ref="A819:C819"/>
    <mergeCell ref="A735:B735"/>
    <mergeCell ref="A722:A723"/>
    <mergeCell ref="A1012:B1012"/>
    <mergeCell ref="A995:B995"/>
    <mergeCell ref="A1005:B1005"/>
    <mergeCell ref="A960:A961"/>
    <mergeCell ref="A820:A821"/>
    <mergeCell ref="A937:C937"/>
    <mergeCell ref="A895:B895"/>
    <mergeCell ref="A924:C924"/>
    <mergeCell ref="A397:B397"/>
    <mergeCell ref="A402:A403"/>
    <mergeCell ref="A558:B558"/>
    <mergeCell ref="B820:B821"/>
    <mergeCell ref="B472:B473"/>
    <mergeCell ref="C472:C473"/>
    <mergeCell ref="A455:B455"/>
    <mergeCell ref="B486:B487"/>
    <mergeCell ref="A818:C818"/>
    <mergeCell ref="B460:B461"/>
    <mergeCell ref="A331:B331"/>
    <mergeCell ref="C386:C387"/>
    <mergeCell ref="B386:B387"/>
    <mergeCell ref="A386:A387"/>
    <mergeCell ref="A356:B356"/>
    <mergeCell ref="C350:C351"/>
    <mergeCell ref="A359:A360"/>
    <mergeCell ref="A482:B482"/>
    <mergeCell ref="A524:B524"/>
    <mergeCell ref="C692:C693"/>
    <mergeCell ref="C486:C487"/>
    <mergeCell ref="C539:C540"/>
    <mergeCell ref="A439:B439"/>
    <mergeCell ref="C442:C443"/>
    <mergeCell ref="B442:B443"/>
    <mergeCell ref="A442:A443"/>
    <mergeCell ref="A527:C527"/>
    <mergeCell ref="A618:B618"/>
    <mergeCell ref="A699:B699"/>
    <mergeCell ref="A686:B686"/>
    <mergeCell ref="A698:B698"/>
    <mergeCell ref="A504:H504"/>
    <mergeCell ref="A604:B604"/>
    <mergeCell ref="A567:A568"/>
    <mergeCell ref="A655:A656"/>
    <mergeCell ref="B506:B507"/>
    <mergeCell ref="C671:C672"/>
    <mergeCell ref="A668:B668"/>
    <mergeCell ref="A506:A507"/>
    <mergeCell ref="A560:B560"/>
    <mergeCell ref="A539:A540"/>
    <mergeCell ref="A577:C577"/>
    <mergeCell ref="C621:C622"/>
    <mergeCell ref="A633:B633"/>
    <mergeCell ref="C607:C608"/>
    <mergeCell ref="B889:B890"/>
    <mergeCell ref="C889:C890"/>
    <mergeCell ref="A755:B755"/>
    <mergeCell ref="A779:C779"/>
    <mergeCell ref="B655:B656"/>
    <mergeCell ref="A650:B650"/>
    <mergeCell ref="A690:C690"/>
    <mergeCell ref="A692:A693"/>
    <mergeCell ref="B692:B693"/>
    <mergeCell ref="B843:B844"/>
    <mergeCell ref="A671:A672"/>
    <mergeCell ref="B671:B672"/>
    <mergeCell ref="A649:B649"/>
    <mergeCell ref="B552:B553"/>
    <mergeCell ref="A638:A639"/>
    <mergeCell ref="A573:B573"/>
    <mergeCell ref="A559:B559"/>
    <mergeCell ref="A565:C565"/>
    <mergeCell ref="B607:B608"/>
    <mergeCell ref="A913:C913"/>
    <mergeCell ref="A888:C888"/>
    <mergeCell ref="A889:A890"/>
    <mergeCell ref="A849:B849"/>
    <mergeCell ref="A901:C901"/>
    <mergeCell ref="B638:B639"/>
    <mergeCell ref="C638:C639"/>
    <mergeCell ref="A909:B909"/>
    <mergeCell ref="A842:C842"/>
    <mergeCell ref="A843:A844"/>
    <mergeCell ref="A773:B773"/>
    <mergeCell ref="A760:A761"/>
    <mergeCell ref="B760:B761"/>
    <mergeCell ref="C760:C761"/>
    <mergeCell ref="A501:B501"/>
    <mergeCell ref="A910:B910"/>
    <mergeCell ref="A632:B632"/>
    <mergeCell ref="B529:B530"/>
    <mergeCell ref="A607:A608"/>
    <mergeCell ref="A552:A553"/>
    <mergeCell ref="A902:C902"/>
    <mergeCell ref="A903:A904"/>
    <mergeCell ref="B903:B904"/>
    <mergeCell ref="C903:C904"/>
    <mergeCell ref="A887:C887"/>
    <mergeCell ref="B402:B403"/>
    <mergeCell ref="C402:C403"/>
    <mergeCell ref="A408:B408"/>
    <mergeCell ref="A409:B409"/>
    <mergeCell ref="A794:B794"/>
    <mergeCell ref="B877:B878"/>
    <mergeCell ref="C877:C878"/>
    <mergeCell ref="A926:A927"/>
    <mergeCell ref="B926:B927"/>
    <mergeCell ref="C926:C927"/>
    <mergeCell ref="A915:A916"/>
    <mergeCell ref="B915:B916"/>
    <mergeCell ref="C915:C916"/>
    <mergeCell ref="A883:B883"/>
    <mergeCell ref="A884:B884"/>
    <mergeCell ref="A933:B933"/>
    <mergeCell ref="A934:B934"/>
    <mergeCell ref="A798:A799"/>
    <mergeCell ref="B798:B799"/>
    <mergeCell ref="C798:C799"/>
    <mergeCell ref="A811:B811"/>
    <mergeCell ref="A812:B812"/>
    <mergeCell ref="C843:C844"/>
    <mergeCell ref="A876:C876"/>
    <mergeCell ref="A877:A878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korisnik</dc:creator>
  <cp:keywords/>
  <dc:description/>
  <cp:lastModifiedBy>Windows korisnik</cp:lastModifiedBy>
  <cp:lastPrinted>2023-10-30T06:43:30Z</cp:lastPrinted>
  <dcterms:created xsi:type="dcterms:W3CDTF">2023-02-23T11:01:25Z</dcterms:created>
  <dcterms:modified xsi:type="dcterms:W3CDTF">2023-10-30T06:46:05Z</dcterms:modified>
  <cp:category/>
  <cp:version/>
  <cp:contentType/>
  <cp:contentStatus/>
</cp:coreProperties>
</file>