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8800" windowHeight="12225"/>
  </bookViews>
  <sheets>
    <sheet name="List1" sheetId="2" r:id="rId1"/>
  </sheets>
  <definedNames>
    <definedName name="_xlnm._FilterDatabase" localSheetId="0" hidden="1">List1!$A$88:$H$158</definedName>
  </definedNames>
  <calcPr calcId="145621"/>
</workbook>
</file>

<file path=xl/calcChain.xml><?xml version="1.0" encoding="utf-8"?>
<calcChain xmlns="http://schemas.openxmlformats.org/spreadsheetml/2006/main">
  <c r="H863" i="2" l="1"/>
  <c r="H757" i="2"/>
  <c r="H661" i="2"/>
  <c r="G692" i="2" l="1"/>
  <c r="H692" i="2"/>
  <c r="G1267" i="2" l="1"/>
  <c r="G1266" i="2"/>
  <c r="F1268" i="2"/>
  <c r="H459" i="2" l="1"/>
  <c r="G31" i="2" l="1"/>
  <c r="G30" i="2"/>
  <c r="F30" i="2"/>
  <c r="F31" i="2"/>
  <c r="E42" i="2"/>
  <c r="F108" i="2" l="1"/>
  <c r="F110" i="2"/>
  <c r="F92" i="2" l="1"/>
  <c r="F103" i="2"/>
  <c r="F96" i="2"/>
  <c r="F98" i="2"/>
  <c r="F150" i="2" l="1"/>
  <c r="F148" i="2"/>
  <c r="F149" i="2"/>
  <c r="F152" i="2"/>
  <c r="F74" i="2" l="1"/>
  <c r="F1144" i="2"/>
  <c r="F1141" i="2"/>
  <c r="F1128" i="2"/>
  <c r="F1124" i="2"/>
  <c r="F1140" i="2" l="1"/>
  <c r="F129" i="2"/>
  <c r="E129" i="2"/>
  <c r="D122" i="2"/>
  <c r="F122" i="2"/>
  <c r="E122" i="2"/>
  <c r="F1054" i="2" l="1"/>
  <c r="F1051" i="2"/>
  <c r="F352" i="2"/>
  <c r="F345" i="2"/>
  <c r="F340" i="2"/>
  <c r="F334" i="2"/>
  <c r="F333" i="2" s="1"/>
  <c r="F135" i="2"/>
  <c r="E135" i="2"/>
  <c r="E134" i="2"/>
  <c r="F1050" i="2" l="1"/>
  <c r="G69" i="2"/>
  <c r="F107" i="2" l="1"/>
  <c r="E107" i="2"/>
  <c r="E92" i="2"/>
  <c r="F131" i="2"/>
  <c r="E131" i="2"/>
  <c r="F130" i="2"/>
  <c r="E130" i="2"/>
  <c r="F128" i="2"/>
  <c r="E128" i="2"/>
  <c r="F126" i="2"/>
  <c r="E126" i="2"/>
  <c r="F121" i="2"/>
  <c r="F120" i="2"/>
  <c r="E121" i="2"/>
  <c r="E120" i="2"/>
  <c r="F119" i="2"/>
  <c r="E119" i="2"/>
  <c r="F118" i="2"/>
  <c r="E118" i="2"/>
  <c r="F117" i="2"/>
  <c r="E117" i="2"/>
  <c r="E116" i="2"/>
  <c r="D119" i="2"/>
  <c r="F116" i="2"/>
  <c r="E115" i="2"/>
  <c r="F115" i="2"/>
  <c r="F114" i="2"/>
  <c r="E114" i="2"/>
  <c r="F112" i="2"/>
  <c r="E112" i="2"/>
  <c r="F111" i="2"/>
  <c r="E111" i="2"/>
  <c r="E108" i="2"/>
  <c r="E110" i="2"/>
  <c r="F109" i="2"/>
  <c r="E109" i="2"/>
  <c r="F105" i="2"/>
  <c r="E105" i="2"/>
  <c r="E104" i="2"/>
  <c r="E103" i="2"/>
  <c r="F102" i="2"/>
  <c r="E102" i="2"/>
  <c r="E98" i="2"/>
  <c r="F94" i="2"/>
  <c r="E96" i="2"/>
  <c r="E141" i="2" l="1"/>
  <c r="E152" i="2"/>
  <c r="E148" i="2"/>
  <c r="E147" i="2"/>
  <c r="E150" i="2"/>
  <c r="E149" i="2"/>
  <c r="C157" i="2"/>
  <c r="F979" i="2"/>
  <c r="F977" i="2"/>
  <c r="E145" i="2"/>
  <c r="F1137" i="2"/>
  <c r="F138" i="2"/>
  <c r="E138" i="2"/>
  <c r="E146" i="2" l="1"/>
  <c r="E1268" i="2"/>
  <c r="F141" i="2" l="1"/>
  <c r="F147" i="2"/>
  <c r="G1042" i="2"/>
  <c r="H1194" i="2"/>
  <c r="E1191" i="2"/>
  <c r="D1193" i="2"/>
  <c r="E1193" i="2"/>
  <c r="F1193" i="2"/>
  <c r="C1193" i="2"/>
  <c r="H1185" i="2"/>
  <c r="E1184" i="2"/>
  <c r="D1188" i="2"/>
  <c r="E1188" i="2"/>
  <c r="F1188" i="2"/>
  <c r="C1188" i="2"/>
  <c r="H1189" i="2"/>
  <c r="D1184" i="2"/>
  <c r="F1184" i="2"/>
  <c r="C1184" i="2"/>
  <c r="H1193" i="2" l="1"/>
  <c r="E1190" i="2"/>
  <c r="H1184" i="2"/>
  <c r="H1188" i="2"/>
  <c r="E1137" i="2"/>
  <c r="H1137" i="2" s="1"/>
  <c r="D1141" i="2"/>
  <c r="E1141" i="2"/>
  <c r="C1141" i="2"/>
  <c r="H1135" i="2"/>
  <c r="D1136" i="2"/>
  <c r="F1136" i="2"/>
  <c r="C1136" i="2"/>
  <c r="E1128" i="2"/>
  <c r="E1124" i="2"/>
  <c r="H1130" i="2"/>
  <c r="E1096" i="2"/>
  <c r="E1102" i="2"/>
  <c r="D114" i="2"/>
  <c r="D107" i="2"/>
  <c r="D128" i="2"/>
  <c r="E1136" i="2" l="1"/>
  <c r="H1136" i="2" s="1"/>
  <c r="H745" i="2"/>
  <c r="F744" i="2"/>
  <c r="E744" i="2"/>
  <c r="E743" i="2" s="1"/>
  <c r="E742" i="2" s="1"/>
  <c r="E746" i="2" s="1"/>
  <c r="D744" i="2"/>
  <c r="D743" i="2" s="1"/>
  <c r="D742" i="2" s="1"/>
  <c r="D746" i="2" s="1"/>
  <c r="C744" i="2"/>
  <c r="C743" i="2" s="1"/>
  <c r="C742" i="2" s="1"/>
  <c r="C746" i="2" s="1"/>
  <c r="H600" i="2"/>
  <c r="F599" i="2"/>
  <c r="E599" i="2"/>
  <c r="E598" i="2" s="1"/>
  <c r="E597" i="2" s="1"/>
  <c r="E601" i="2" s="1"/>
  <c r="D599" i="2"/>
  <c r="D598" i="2" s="1"/>
  <c r="D597" i="2" s="1"/>
  <c r="D601" i="2" s="1"/>
  <c r="C599" i="2"/>
  <c r="C598" i="2" s="1"/>
  <c r="C597" i="2" s="1"/>
  <c r="C601" i="2" s="1"/>
  <c r="D312" i="2"/>
  <c r="E312" i="2"/>
  <c r="F312" i="2"/>
  <c r="E240" i="2"/>
  <c r="F240" i="2"/>
  <c r="E239" i="2"/>
  <c r="F239" i="2"/>
  <c r="E238" i="2"/>
  <c r="F238" i="2"/>
  <c r="E237" i="2"/>
  <c r="F237" i="2"/>
  <c r="E235" i="2"/>
  <c r="F235" i="2"/>
  <c r="E234" i="2"/>
  <c r="F234" i="2"/>
  <c r="E225" i="2"/>
  <c r="F225" i="2"/>
  <c r="E214" i="2"/>
  <c r="F214" i="2"/>
  <c r="D214" i="2"/>
  <c r="E211" i="2"/>
  <c r="F211" i="2"/>
  <c r="D211" i="2"/>
  <c r="E210" i="2"/>
  <c r="F210" i="2"/>
  <c r="D210" i="2"/>
  <c r="F197" i="2"/>
  <c r="F196" i="2"/>
  <c r="F194" i="2"/>
  <c r="D237" i="2"/>
  <c r="D253" i="2"/>
  <c r="F209" i="2" l="1"/>
  <c r="F208" i="2" s="1"/>
  <c r="F236" i="2"/>
  <c r="H744" i="2"/>
  <c r="F743" i="2"/>
  <c r="H599" i="2"/>
  <c r="F598" i="2"/>
  <c r="E236" i="2"/>
  <c r="F193" i="2"/>
  <c r="F157" i="2"/>
  <c r="H743" i="2" l="1"/>
  <c r="F742" i="2"/>
  <c r="F746" i="2" s="1"/>
  <c r="H598" i="2"/>
  <c r="F597" i="2"/>
  <c r="E194" i="2"/>
  <c r="H1246" i="2"/>
  <c r="H1251" i="2"/>
  <c r="H1256" i="2"/>
  <c r="H1260" i="2"/>
  <c r="G1251" i="2"/>
  <c r="G1256" i="2"/>
  <c r="G1260" i="2"/>
  <c r="H1228" i="2"/>
  <c r="H1229" i="2"/>
  <c r="G1228" i="2"/>
  <c r="G1229" i="2"/>
  <c r="H1187" i="2"/>
  <c r="H1192" i="2"/>
  <c r="G1187" i="2"/>
  <c r="G1192" i="2"/>
  <c r="H1174" i="2"/>
  <c r="H1159" i="2"/>
  <c r="H1123" i="2"/>
  <c r="H1127" i="2"/>
  <c r="H1129" i="2"/>
  <c r="H1132" i="2"/>
  <c r="H1134" i="2"/>
  <c r="H1142" i="2"/>
  <c r="H1148" i="2"/>
  <c r="G1123" i="2"/>
  <c r="G1125" i="2"/>
  <c r="G1127" i="2"/>
  <c r="G1129" i="2"/>
  <c r="G1131" i="2"/>
  <c r="G1132" i="2"/>
  <c r="G1145" i="2"/>
  <c r="H1095" i="2"/>
  <c r="H1098" i="2"/>
  <c r="H1099" i="2"/>
  <c r="H1100" i="2"/>
  <c r="H1101" i="2"/>
  <c r="H1103" i="2"/>
  <c r="H1104" i="2"/>
  <c r="H1106" i="2"/>
  <c r="H1107" i="2"/>
  <c r="H1111" i="2"/>
  <c r="H1112" i="2"/>
  <c r="H1113" i="2"/>
  <c r="H1115" i="2"/>
  <c r="G1087" i="2"/>
  <c r="H1073" i="2"/>
  <c r="H1052" i="2"/>
  <c r="H1055" i="2"/>
  <c r="H1056" i="2"/>
  <c r="H1061" i="2"/>
  <c r="G1052" i="2"/>
  <c r="G1053" i="2"/>
  <c r="G1055" i="2"/>
  <c r="G1056" i="2"/>
  <c r="G1057" i="2"/>
  <c r="G1064" i="2"/>
  <c r="H1042" i="2"/>
  <c r="H1032" i="2"/>
  <c r="G1032" i="2"/>
  <c r="H1015" i="2"/>
  <c r="G1005" i="2"/>
  <c r="F987" i="2"/>
  <c r="H992" i="2"/>
  <c r="F991" i="2"/>
  <c r="H974" i="2"/>
  <c r="H980" i="2"/>
  <c r="G974" i="2"/>
  <c r="H950" i="2"/>
  <c r="H957" i="2"/>
  <c r="H963" i="2"/>
  <c r="G965" i="2"/>
  <c r="G966" i="2"/>
  <c r="H936" i="2"/>
  <c r="H942" i="2"/>
  <c r="G936" i="2"/>
  <c r="H912" i="2"/>
  <c r="H919" i="2"/>
  <c r="H925" i="2"/>
  <c r="G927" i="2"/>
  <c r="G928" i="2"/>
  <c r="H894" i="2"/>
  <c r="H898" i="2"/>
  <c r="H879" i="2"/>
  <c r="H883" i="2"/>
  <c r="H867" i="2"/>
  <c r="H846" i="2"/>
  <c r="H830" i="2"/>
  <c r="H834" i="2"/>
  <c r="G830" i="2"/>
  <c r="G834" i="2"/>
  <c r="H809" i="2"/>
  <c r="H813" i="2"/>
  <c r="G809" i="2"/>
  <c r="G813" i="2"/>
  <c r="G790" i="2"/>
  <c r="G792" i="2"/>
  <c r="G794" i="2"/>
  <c r="G797" i="2"/>
  <c r="G798" i="2"/>
  <c r="H779" i="2"/>
  <c r="H780" i="2"/>
  <c r="H781" i="2"/>
  <c r="H782" i="2"/>
  <c r="H783" i="2"/>
  <c r="G768" i="2"/>
  <c r="G770" i="2"/>
  <c r="G772" i="2"/>
  <c r="G775" i="2"/>
  <c r="G776" i="2"/>
  <c r="H753" i="2"/>
  <c r="G757" i="2"/>
  <c r="H728" i="2"/>
  <c r="H730" i="2"/>
  <c r="H731" i="2"/>
  <c r="H732" i="2"/>
  <c r="H733" i="2"/>
  <c r="G728" i="2"/>
  <c r="G730" i="2"/>
  <c r="G731" i="2"/>
  <c r="G732" i="2"/>
  <c r="G733" i="2"/>
  <c r="H717" i="2"/>
  <c r="G716" i="2"/>
  <c r="G717" i="2"/>
  <c r="H676" i="2"/>
  <c r="H679" i="2"/>
  <c r="G675" i="2"/>
  <c r="G678" i="2"/>
  <c r="G679" i="2"/>
  <c r="G661" i="2"/>
  <c r="G638" i="2"/>
  <c r="G626" i="2"/>
  <c r="G615" i="2"/>
  <c r="H608" i="2"/>
  <c r="G608" i="2"/>
  <c r="G577" i="2"/>
  <c r="G579" i="2"/>
  <c r="G580" i="2"/>
  <c r="G583" i="2"/>
  <c r="G585" i="2"/>
  <c r="G588" i="2"/>
  <c r="G565" i="2"/>
  <c r="H549" i="2"/>
  <c r="H537" i="2"/>
  <c r="G536" i="2"/>
  <c r="G537" i="2"/>
  <c r="G542" i="2"/>
  <c r="H528" i="2"/>
  <c r="H501" i="2"/>
  <c r="H503" i="2"/>
  <c r="G491" i="2"/>
  <c r="G483" i="2"/>
  <c r="H456" i="2"/>
  <c r="H458" i="2"/>
  <c r="H462" i="2"/>
  <c r="H464" i="2"/>
  <c r="H465" i="2"/>
  <c r="G456" i="2"/>
  <c r="H445" i="2"/>
  <c r="H420" i="2"/>
  <c r="H421" i="2"/>
  <c r="H423" i="2"/>
  <c r="H425" i="2"/>
  <c r="H429" i="2"/>
  <c r="H434" i="2"/>
  <c r="G420" i="2"/>
  <c r="G421" i="2"/>
  <c r="G423" i="2"/>
  <c r="G425" i="2"/>
  <c r="G429" i="2"/>
  <c r="G434" i="2"/>
  <c r="H412" i="2"/>
  <c r="H404" i="2"/>
  <c r="G404" i="2"/>
  <c r="H365" i="2"/>
  <c r="H366" i="2"/>
  <c r="H367" i="2"/>
  <c r="H369" i="2"/>
  <c r="H370" i="2"/>
  <c r="H371" i="2"/>
  <c r="H372" i="2"/>
  <c r="H373" i="2"/>
  <c r="H375" i="2"/>
  <c r="H376" i="2"/>
  <c r="H378" i="2"/>
  <c r="H380" i="2"/>
  <c r="H381" i="2"/>
  <c r="H382" i="2"/>
  <c r="H383" i="2"/>
  <c r="H387" i="2"/>
  <c r="H388" i="2"/>
  <c r="H390" i="2"/>
  <c r="H393" i="2"/>
  <c r="G383" i="2"/>
  <c r="G365" i="2"/>
  <c r="G366" i="2"/>
  <c r="G367" i="2"/>
  <c r="G369" i="2"/>
  <c r="G370" i="2"/>
  <c r="G371" i="2"/>
  <c r="G372" i="2"/>
  <c r="G375" i="2"/>
  <c r="G376" i="2"/>
  <c r="G378" i="2"/>
  <c r="G380" i="2"/>
  <c r="G381" i="2"/>
  <c r="G382" i="2"/>
  <c r="G387" i="2"/>
  <c r="G388" i="2"/>
  <c r="G389" i="2"/>
  <c r="G390" i="2"/>
  <c r="G393" i="2"/>
  <c r="H335" i="2"/>
  <c r="H341" i="2"/>
  <c r="H357" i="2"/>
  <c r="G335" i="2"/>
  <c r="G347" i="2"/>
  <c r="G350" i="2"/>
  <c r="G353" i="2"/>
  <c r="G357" i="2"/>
  <c r="H316" i="2"/>
  <c r="H319" i="2"/>
  <c r="H321" i="2"/>
  <c r="H326" i="2"/>
  <c r="H327" i="2"/>
  <c r="G313" i="2"/>
  <c r="G291" i="2"/>
  <c r="H291" i="2"/>
  <c r="H293" i="2"/>
  <c r="G293" i="2"/>
  <c r="H284" i="2"/>
  <c r="G284" i="2"/>
  <c r="H276" i="2"/>
  <c r="H277" i="2"/>
  <c r="G276" i="2"/>
  <c r="G277" i="2"/>
  <c r="H255" i="2"/>
  <c r="G255" i="2"/>
  <c r="H746" i="2" l="1"/>
  <c r="H742" i="2"/>
  <c r="H597" i="2"/>
  <c r="F601" i="2"/>
  <c r="H57" i="2"/>
  <c r="H61" i="2"/>
  <c r="H63" i="2"/>
  <c r="H66" i="2"/>
  <c r="H69" i="2"/>
  <c r="H72" i="2"/>
  <c r="H73" i="2"/>
  <c r="H75" i="2"/>
  <c r="H76" i="2"/>
  <c r="H78" i="2"/>
  <c r="G56" i="2"/>
  <c r="G57" i="2"/>
  <c r="G61" i="2"/>
  <c r="G63" i="2"/>
  <c r="G66" i="2"/>
  <c r="G72" i="2"/>
  <c r="G73" i="2"/>
  <c r="G75" i="2"/>
  <c r="G76" i="2"/>
  <c r="G77" i="2"/>
  <c r="G78" i="2"/>
  <c r="G14" i="2"/>
  <c r="G10" i="2"/>
  <c r="F14" i="2"/>
  <c r="F17" i="2"/>
  <c r="F10" i="2"/>
  <c r="H601" i="2" l="1"/>
  <c r="F1147" i="2"/>
  <c r="F1146" i="2" l="1"/>
  <c r="D197" i="2"/>
  <c r="E197" i="2"/>
  <c r="C197" i="2"/>
  <c r="F213" i="2"/>
  <c r="H150" i="2" l="1"/>
  <c r="H148" i="2"/>
  <c r="D1094" i="2" l="1"/>
  <c r="E1094" i="2"/>
  <c r="F1094" i="2"/>
  <c r="C1094" i="2"/>
  <c r="D134" i="2"/>
  <c r="D111" i="2"/>
  <c r="D110" i="2"/>
  <c r="D109" i="2"/>
  <c r="D108" i="2"/>
  <c r="D105" i="2"/>
  <c r="D104" i="2"/>
  <c r="F104" i="2"/>
  <c r="D103" i="2"/>
  <c r="D102" i="2"/>
  <c r="D99" i="2"/>
  <c r="E99" i="2"/>
  <c r="F99" i="2"/>
  <c r="D98" i="2"/>
  <c r="H98" i="2"/>
  <c r="D96" i="2"/>
  <c r="H104" i="2" l="1"/>
  <c r="H1094" i="2"/>
  <c r="H110" i="2"/>
  <c r="H105" i="2"/>
  <c r="H109" i="2"/>
  <c r="H103" i="2"/>
  <c r="H96" i="2"/>
  <c r="H107" i="2"/>
  <c r="H102" i="2"/>
  <c r="H108" i="2"/>
  <c r="D157" i="2"/>
  <c r="E157" i="2"/>
  <c r="D149" i="2"/>
  <c r="H149" i="2"/>
  <c r="C149" i="2"/>
  <c r="D1060" i="2"/>
  <c r="D1059" i="2" s="1"/>
  <c r="E1060" i="2"/>
  <c r="E1059" i="2" s="1"/>
  <c r="F1060" i="2"/>
  <c r="C1060" i="2"/>
  <c r="C1059" i="2" s="1"/>
  <c r="F1059" i="2" l="1"/>
  <c r="H1059" i="2" s="1"/>
  <c r="H1060" i="2"/>
  <c r="G149" i="2"/>
  <c r="H157" i="2"/>
  <c r="G157" i="2"/>
  <c r="H152" i="2"/>
  <c r="D147" i="2"/>
  <c r="C147" i="2"/>
  <c r="H1141" i="2"/>
  <c r="C1086" i="2"/>
  <c r="D135" i="2"/>
  <c r="C135" i="2"/>
  <c r="H128" i="2"/>
  <c r="C128" i="2"/>
  <c r="G128" i="2" s="1"/>
  <c r="C119" i="2"/>
  <c r="H119" i="2" l="1"/>
  <c r="G119" i="2"/>
  <c r="G135" i="2"/>
  <c r="B11" i="2"/>
  <c r="B12" i="2" s="1"/>
  <c r="C12" i="2"/>
  <c r="D12" i="2"/>
  <c r="E12" i="2"/>
  <c r="B15" i="2"/>
  <c r="C15" i="2"/>
  <c r="D15" i="2"/>
  <c r="D16" i="2" s="1"/>
  <c r="F12" i="2" l="1"/>
  <c r="G12" i="2"/>
  <c r="D18" i="2"/>
  <c r="C16" i="2"/>
  <c r="C18" i="2" s="1"/>
  <c r="B16" i="2"/>
  <c r="B18" i="2" s="1"/>
  <c r="C120" i="2"/>
  <c r="C114" i="2"/>
  <c r="C115" i="2"/>
  <c r="C98" i="2"/>
  <c r="F1086" i="2"/>
  <c r="E1086" i="2"/>
  <c r="E1085" i="2" s="1"/>
  <c r="D1086" i="2"/>
  <c r="D1085" i="2" s="1"/>
  <c r="D1084" i="2" s="1"/>
  <c r="C1085" i="2"/>
  <c r="C1084" i="2" s="1"/>
  <c r="C1088" i="2" s="1"/>
  <c r="C424" i="2"/>
  <c r="C325" i="2"/>
  <c r="D74" i="2"/>
  <c r="C237" i="2"/>
  <c r="G237" i="2" s="1"/>
  <c r="C194" i="2"/>
  <c r="G194" i="2" s="1"/>
  <c r="F1085" i="2" l="1"/>
  <c r="G1086" i="2"/>
  <c r="G13" i="2"/>
  <c r="F13" i="2"/>
  <c r="E15" i="2"/>
  <c r="E173" i="2" s="1"/>
  <c r="E172" i="2" s="1"/>
  <c r="D1088" i="2"/>
  <c r="E1084" i="2"/>
  <c r="E1088" i="2" s="1"/>
  <c r="C1268" i="2"/>
  <c r="F1084" i="2" l="1"/>
  <c r="G1085" i="2"/>
  <c r="F15" i="2"/>
  <c r="G15" i="2"/>
  <c r="E16" i="2"/>
  <c r="G1268" i="2"/>
  <c r="C126" i="2"/>
  <c r="C103" i="2"/>
  <c r="G103" i="2" s="1"/>
  <c r="C102" i="2"/>
  <c r="G102" i="2" s="1"/>
  <c r="C99" i="2"/>
  <c r="G99" i="2" s="1"/>
  <c r="F1191" i="2"/>
  <c r="F1190" i="2" s="1"/>
  <c r="F1186" i="2"/>
  <c r="F1183" i="2" s="1"/>
  <c r="F1173" i="2"/>
  <c r="F1162" i="2"/>
  <c r="F1157" i="2"/>
  <c r="F1155" i="2"/>
  <c r="F1133" i="2"/>
  <c r="F1122" i="2"/>
  <c r="F1114" i="2"/>
  <c r="F1110" i="2"/>
  <c r="F1105" i="2"/>
  <c r="F1102" i="2"/>
  <c r="F1096" i="2"/>
  <c r="F1075" i="2"/>
  <c r="F1072" i="2"/>
  <c r="F1063" i="2"/>
  <c r="F1041" i="2"/>
  <c r="F1031" i="2"/>
  <c r="F1012" i="2"/>
  <c r="F1004" i="2"/>
  <c r="F1002" i="2"/>
  <c r="F986" i="2"/>
  <c r="F973" i="2"/>
  <c r="F954" i="2"/>
  <c r="F964" i="2"/>
  <c r="F962" i="2"/>
  <c r="F958" i="2"/>
  <c r="F956" i="2"/>
  <c r="F951" i="2"/>
  <c r="F949" i="2"/>
  <c r="F941" i="2"/>
  <c r="F939" i="2"/>
  <c r="F935" i="2"/>
  <c r="F926" i="2"/>
  <c r="F924" i="2"/>
  <c r="F920" i="2"/>
  <c r="F918" i="2"/>
  <c r="F916" i="2"/>
  <c r="F913" i="2"/>
  <c r="F911" i="2"/>
  <c r="F885" i="2"/>
  <c r="F884" i="2" s="1"/>
  <c r="F882" i="2"/>
  <c r="F880" i="2"/>
  <c r="F878" i="2"/>
  <c r="F869" i="2"/>
  <c r="F868" i="2" s="1"/>
  <c r="F866" i="2"/>
  <c r="F864" i="2"/>
  <c r="F862" i="2"/>
  <c r="F852" i="2"/>
  <c r="F851" i="2" s="1"/>
  <c r="F849" i="2"/>
  <c r="F847" i="2"/>
  <c r="F845" i="2"/>
  <c r="F836" i="2"/>
  <c r="F835" i="2" s="1"/>
  <c r="F833" i="2"/>
  <c r="F831" i="2"/>
  <c r="F829" i="2"/>
  <c r="F815" i="2"/>
  <c r="F814" i="2" s="1"/>
  <c r="F812" i="2"/>
  <c r="F810" i="2"/>
  <c r="F808" i="2"/>
  <c r="F796" i="2"/>
  <c r="F793" i="2"/>
  <c r="F791" i="2"/>
  <c r="F789" i="2"/>
  <c r="F771" i="2"/>
  <c r="F774" i="2"/>
  <c r="F769" i="2"/>
  <c r="F767" i="2"/>
  <c r="F756" i="2"/>
  <c r="F752" i="2"/>
  <c r="F729" i="2"/>
  <c r="F727" i="2"/>
  <c r="F715" i="2"/>
  <c r="F713" i="2"/>
  <c r="F711" i="2"/>
  <c r="F703" i="2"/>
  <c r="F701" i="2"/>
  <c r="F677" i="2"/>
  <c r="F674" i="2"/>
  <c r="F672" i="2"/>
  <c r="F660" i="2"/>
  <c r="F637" i="2"/>
  <c r="F628" i="2"/>
  <c r="F627" i="2" s="1"/>
  <c r="F625" i="2"/>
  <c r="F614" i="2"/>
  <c r="F607" i="2"/>
  <c r="F587" i="2"/>
  <c r="F584" i="2"/>
  <c r="F582" i="2"/>
  <c r="F578" i="2"/>
  <c r="F576" i="2"/>
  <c r="F564" i="2"/>
  <c r="F556" i="2"/>
  <c r="F554" i="2"/>
  <c r="F550" i="2"/>
  <c r="F548" i="2"/>
  <c r="F539" i="2"/>
  <c r="F538" i="2" s="1"/>
  <c r="F535" i="2"/>
  <c r="F527" i="2"/>
  <c r="F525" i="2"/>
  <c r="F517" i="2"/>
  <c r="F516" i="2" s="1"/>
  <c r="F515" i="2" s="1"/>
  <c r="F502" i="2"/>
  <c r="F500" i="2"/>
  <c r="F490" i="2"/>
  <c r="F482" i="2"/>
  <c r="F479" i="2"/>
  <c r="F478" i="2" s="1"/>
  <c r="F475" i="2"/>
  <c r="F474" i="2" s="1"/>
  <c r="F473" i="2" s="1"/>
  <c r="F463" i="2"/>
  <c r="F461" i="2"/>
  <c r="F457" i="2"/>
  <c r="F455" i="2"/>
  <c r="F446" i="2"/>
  <c r="F444" i="2"/>
  <c r="F436" i="2"/>
  <c r="F435" i="2" s="1"/>
  <c r="F433" i="2"/>
  <c r="F430" i="2"/>
  <c r="F428" i="2"/>
  <c r="F424" i="2"/>
  <c r="F422" i="2"/>
  <c r="F419" i="2"/>
  <c r="F411" i="2"/>
  <c r="F402" i="2"/>
  <c r="F400" i="2"/>
  <c r="F392" i="2"/>
  <c r="F384" i="2"/>
  <c r="F374" i="2"/>
  <c r="F368" i="2"/>
  <c r="F364" i="2"/>
  <c r="F356" i="2"/>
  <c r="F355" i="2" s="1"/>
  <c r="F337" i="2"/>
  <c r="F336" i="2" s="1"/>
  <c r="F325" i="2"/>
  <c r="F318" i="2"/>
  <c r="F315" i="2"/>
  <c r="F290" i="2"/>
  <c r="F283" i="2"/>
  <c r="F275" i="2"/>
  <c r="F253" i="2"/>
  <c r="F156" i="2"/>
  <c r="F153" i="2"/>
  <c r="F151" i="2"/>
  <c r="F145" i="2"/>
  <c r="F134" i="2"/>
  <c r="F127" i="2"/>
  <c r="F123" i="2"/>
  <c r="F95" i="2"/>
  <c r="F55" i="2"/>
  <c r="F1182" i="2" l="1"/>
  <c r="F861" i="2"/>
  <c r="F860" i="2" s="1"/>
  <c r="F144" i="2"/>
  <c r="F224" i="2"/>
  <c r="F278" i="2"/>
  <c r="F410" i="2"/>
  <c r="F481" i="2"/>
  <c r="F477" i="2" s="1"/>
  <c r="F613" i="2"/>
  <c r="F755" i="2"/>
  <c r="F754" i="2" s="1"/>
  <c r="F795" i="2"/>
  <c r="F934" i="2"/>
  <c r="F933" i="2" s="1"/>
  <c r="F1161" i="2"/>
  <c r="G115" i="2"/>
  <c r="F133" i="2"/>
  <c r="H134" i="2"/>
  <c r="F391" i="2"/>
  <c r="F489" i="2"/>
  <c r="F563" i="2"/>
  <c r="F624" i="2"/>
  <c r="F623" i="2" s="1"/>
  <c r="F1030" i="2"/>
  <c r="F1172" i="2"/>
  <c r="G1264" i="2"/>
  <c r="F137" i="2"/>
  <c r="F292" i="2"/>
  <c r="F586" i="2"/>
  <c r="F972" i="2"/>
  <c r="F971" i="2" s="1"/>
  <c r="F1040" i="2"/>
  <c r="G126" i="2"/>
  <c r="F252" i="2"/>
  <c r="F311" i="2"/>
  <c r="F332" i="2"/>
  <c r="G424" i="2"/>
  <c r="F534" i="2"/>
  <c r="F533" i="2" s="1"/>
  <c r="F606" i="2"/>
  <c r="F636" i="2"/>
  <c r="F751" i="2"/>
  <c r="F773" i="2"/>
  <c r="F1088" i="2"/>
  <c r="G1088" i="2" s="1"/>
  <c r="G1084" i="2"/>
  <c r="F54" i="2"/>
  <c r="E18" i="2"/>
  <c r="F16" i="2"/>
  <c r="G16" i="2"/>
  <c r="F155" i="2"/>
  <c r="G114" i="2"/>
  <c r="H114" i="2"/>
  <c r="G120" i="2"/>
  <c r="H111" i="2"/>
  <c r="F140" i="2"/>
  <c r="F1093" i="2"/>
  <c r="F106" i="2"/>
  <c r="F948" i="2"/>
  <c r="F923" i="2"/>
  <c r="F581" i="2"/>
  <c r="F399" i="2"/>
  <c r="F418" i="2"/>
  <c r="F427" i="2"/>
  <c r="F671" i="2"/>
  <c r="F710" i="2"/>
  <c r="F709" i="2" s="1"/>
  <c r="F726" i="2"/>
  <c r="F910" i="2"/>
  <c r="F961" i="2"/>
  <c r="F524" i="2"/>
  <c r="F547" i="2"/>
  <c r="F1001" i="2"/>
  <c r="F443" i="2"/>
  <c r="F499" i="2"/>
  <c r="F766" i="2"/>
  <c r="F877" i="2"/>
  <c r="F314" i="2"/>
  <c r="F953" i="2"/>
  <c r="F1154" i="2"/>
  <c r="F1071" i="2"/>
  <c r="F192" i="2"/>
  <c r="F97" i="2"/>
  <c r="F454" i="2"/>
  <c r="F788" i="2"/>
  <c r="F553" i="2"/>
  <c r="F552" i="2" s="1"/>
  <c r="F844" i="2"/>
  <c r="F915" i="2"/>
  <c r="F575" i="2"/>
  <c r="F828" i="2"/>
  <c r="F938" i="2"/>
  <c r="F1109" i="2"/>
  <c r="F1062" i="2"/>
  <c r="F1058" i="2" s="1"/>
  <c r="F807" i="2"/>
  <c r="F91" i="2"/>
  <c r="F363" i="2"/>
  <c r="F113" i="2"/>
  <c r="F101" i="2"/>
  <c r="F125" i="2"/>
  <c r="H1241" i="2"/>
  <c r="F947" i="2" l="1"/>
  <c r="F484" i="2"/>
  <c r="F937" i="2"/>
  <c r="F943" i="2" s="1"/>
  <c r="F200" i="2"/>
  <c r="F263" i="2" s="1"/>
  <c r="F1070" i="2"/>
  <c r="F310" i="2"/>
  <c r="F442" i="2"/>
  <c r="F960" i="2"/>
  <c r="F718" i="2"/>
  <c r="F398" i="2"/>
  <c r="F750" i="2"/>
  <c r="F759" i="2" s="1"/>
  <c r="F1039" i="2"/>
  <c r="F1171" i="2"/>
  <c r="F1029" i="2"/>
  <c r="F541" i="2"/>
  <c r="F1195" i="2"/>
  <c r="F843" i="2"/>
  <c r="F787" i="2"/>
  <c r="F453" i="2"/>
  <c r="F876" i="2"/>
  <c r="F1000" i="2"/>
  <c r="F670" i="2"/>
  <c r="F1139" i="2"/>
  <c r="F136" i="2"/>
  <c r="F488" i="2"/>
  <c r="F1160" i="2"/>
  <c r="F362" i="2"/>
  <c r="F806" i="2"/>
  <c r="F1108" i="2"/>
  <c r="F827" i="2"/>
  <c r="F1153" i="2"/>
  <c r="F765" i="2"/>
  <c r="F546" i="2"/>
  <c r="F558" i="2" s="1"/>
  <c r="F922" i="2"/>
  <c r="F1092" i="2"/>
  <c r="F605" i="2"/>
  <c r="F562" i="2"/>
  <c r="F132" i="2"/>
  <c r="F1049" i="2"/>
  <c r="F630" i="2"/>
  <c r="F498" i="2"/>
  <c r="F523" i="2"/>
  <c r="F725" i="2"/>
  <c r="F635" i="2"/>
  <c r="F251" i="2"/>
  <c r="F409" i="2"/>
  <c r="F413" i="2" s="1"/>
  <c r="F1212" i="2" s="1"/>
  <c r="F223" i="2"/>
  <c r="F18" i="2"/>
  <c r="G18" i="2"/>
  <c r="F139" i="2"/>
  <c r="F90" i="2"/>
  <c r="F574" i="2"/>
  <c r="F909" i="2"/>
  <c r="F417" i="2"/>
  <c r="F100" i="2"/>
  <c r="H92" i="2"/>
  <c r="F967" i="2" l="1"/>
  <c r="F758" i="2"/>
  <c r="F1116" i="2"/>
  <c r="F1065" i="2"/>
  <c r="F529" i="2"/>
  <c r="F929" i="2"/>
  <c r="F222" i="2"/>
  <c r="F609" i="2"/>
  <c r="F887" i="2"/>
  <c r="F1196" i="2"/>
  <c r="F438" i="2"/>
  <c r="F589" i="2"/>
  <c r="F250" i="2"/>
  <c r="F639" i="2"/>
  <c r="F734" i="2"/>
  <c r="F504" i="2"/>
  <c r="F777" i="2"/>
  <c r="F838" i="2"/>
  <c r="F394" i="2"/>
  <c r="F492" i="2"/>
  <c r="F799" i="2"/>
  <c r="F871" i="2"/>
  <c r="F1033" i="2"/>
  <c r="F449" i="2"/>
  <c r="F1078" i="2"/>
  <c r="F817" i="2"/>
  <c r="F1006" i="2"/>
  <c r="F1043" i="2"/>
  <c r="F405" i="2"/>
  <c r="F566" i="2"/>
  <c r="F1164" i="2"/>
  <c r="F680" i="2"/>
  <c r="F466" i="2"/>
  <c r="F854" i="2"/>
  <c r="F1175" i="2"/>
  <c r="F1176" i="2"/>
  <c r="F1242" i="2"/>
  <c r="F89" i="2"/>
  <c r="D92" i="2"/>
  <c r="C92" i="2"/>
  <c r="G92" i="2" s="1"/>
  <c r="C96" i="2"/>
  <c r="G96" i="2" s="1"/>
  <c r="F1044" i="2" l="1"/>
  <c r="F254" i="2"/>
  <c r="F226" i="2"/>
  <c r="F1252" i="2" s="1"/>
  <c r="F855" i="2"/>
  <c r="F800" i="2"/>
  <c r="F590" i="2"/>
  <c r="C121" i="2"/>
  <c r="G121" i="2" s="1"/>
  <c r="E384" i="2"/>
  <c r="H384" i="2" s="1"/>
  <c r="D384" i="2"/>
  <c r="E127" i="2"/>
  <c r="D127" i="2"/>
  <c r="H118" i="2"/>
  <c r="D118" i="2"/>
  <c r="H116" i="2"/>
  <c r="D116" i="2"/>
  <c r="C384" i="2"/>
  <c r="G384" i="2" s="1"/>
  <c r="D374" i="2"/>
  <c r="E374" i="2"/>
  <c r="H374" i="2" s="1"/>
  <c r="C374" i="2"/>
  <c r="G374" i="2" s="1"/>
  <c r="C110" i="2"/>
  <c r="G110" i="2" s="1"/>
  <c r="D457" i="2"/>
  <c r="E457" i="2"/>
  <c r="H457" i="2" s="1"/>
  <c r="C457" i="2"/>
  <c r="F267" i="2" l="1"/>
  <c r="F265" i="2"/>
  <c r="C108" i="2"/>
  <c r="G108" i="2" s="1"/>
  <c r="C107" i="2"/>
  <c r="G107" i="2" s="1"/>
  <c r="E1157" i="2" l="1"/>
  <c r="E1133" i="2"/>
  <c r="H1133" i="2" s="1"/>
  <c r="H1128" i="2"/>
  <c r="H1124" i="2"/>
  <c r="E1122" i="2"/>
  <c r="H120" i="2"/>
  <c r="E1110" i="2"/>
  <c r="H1110" i="2" s="1"/>
  <c r="H1096" i="2"/>
  <c r="H1102" i="2"/>
  <c r="H1122" i="2" l="1"/>
  <c r="E1121" i="2"/>
  <c r="E1120" i="2" s="1"/>
  <c r="H145" i="2"/>
  <c r="D115" i="2"/>
  <c r="H131" i="2" l="1"/>
  <c r="H115" i="2"/>
  <c r="D146" i="2"/>
  <c r="D131" i="2"/>
  <c r="D129" i="2"/>
  <c r="D1114" i="2"/>
  <c r="E1114" i="2"/>
  <c r="D1110" i="2"/>
  <c r="D1105" i="2"/>
  <c r="E1105" i="2"/>
  <c r="H1105" i="2" s="1"/>
  <c r="D1102" i="2"/>
  <c r="D1096" i="2"/>
  <c r="C1096" i="2"/>
  <c r="C1114" i="2"/>
  <c r="C1110" i="2"/>
  <c r="C1105" i="2"/>
  <c r="C1102" i="2"/>
  <c r="E1109" i="2" l="1"/>
  <c r="H1109" i="2" s="1"/>
  <c r="H1114" i="2"/>
  <c r="C1093" i="2"/>
  <c r="C1092" i="2" s="1"/>
  <c r="D1093" i="2"/>
  <c r="D1092" i="2" s="1"/>
  <c r="E1093" i="2"/>
  <c r="D1109" i="2"/>
  <c r="D1108" i="2" s="1"/>
  <c r="C1109" i="2"/>
  <c r="C1108" i="2" s="1"/>
  <c r="E1108" i="2" l="1"/>
  <c r="H1108" i="2" s="1"/>
  <c r="E1092" i="2"/>
  <c r="H1092" i="2" s="1"/>
  <c r="H1093" i="2"/>
  <c r="E1116" i="2" l="1"/>
  <c r="H1116" i="2" s="1"/>
  <c r="H130" i="2"/>
  <c r="D130" i="2"/>
  <c r="C1128" i="2" l="1"/>
  <c r="G1128" i="2" s="1"/>
  <c r="C130" i="2"/>
  <c r="G130" i="2" s="1"/>
  <c r="D1133" i="2"/>
  <c r="C1133" i="2"/>
  <c r="E885" i="2" l="1"/>
  <c r="E884" i="2" s="1"/>
  <c r="D885" i="2"/>
  <c r="D884" i="2" s="1"/>
  <c r="C885" i="2"/>
  <c r="C884" i="2" s="1"/>
  <c r="E882" i="2"/>
  <c r="H882" i="2" s="1"/>
  <c r="D882" i="2"/>
  <c r="C882" i="2"/>
  <c r="E880" i="2"/>
  <c r="D880" i="2"/>
  <c r="C880" i="2"/>
  <c r="E878" i="2"/>
  <c r="H878" i="2" s="1"/>
  <c r="D878" i="2"/>
  <c r="C878" i="2"/>
  <c r="C877" i="2" l="1"/>
  <c r="C876" i="2" s="1"/>
  <c r="C887" i="2" s="1"/>
  <c r="D877" i="2"/>
  <c r="D876" i="2" s="1"/>
  <c r="D887" i="2" s="1"/>
  <c r="E877" i="2"/>
  <c r="E876" i="2" l="1"/>
  <c r="H877" i="2"/>
  <c r="E852" i="2"/>
  <c r="E851" i="2" s="1"/>
  <c r="D852" i="2"/>
  <c r="D851" i="2" s="1"/>
  <c r="C852" i="2"/>
  <c r="C851" i="2" s="1"/>
  <c r="E849" i="2"/>
  <c r="D849" i="2"/>
  <c r="C849" i="2"/>
  <c r="E847" i="2"/>
  <c r="D847" i="2"/>
  <c r="C847" i="2"/>
  <c r="E845" i="2"/>
  <c r="H845" i="2" s="1"/>
  <c r="D845" i="2"/>
  <c r="C845" i="2"/>
  <c r="E887" i="2" l="1"/>
  <c r="H887" i="2" s="1"/>
  <c r="H876" i="2"/>
  <c r="C844" i="2"/>
  <c r="C843" i="2" s="1"/>
  <c r="C854" i="2" s="1"/>
  <c r="D844" i="2"/>
  <c r="D843" i="2" s="1"/>
  <c r="D854" i="2" s="1"/>
  <c r="E844" i="2"/>
  <c r="D59" i="2"/>
  <c r="E59" i="2"/>
  <c r="F59" i="2"/>
  <c r="C59" i="2"/>
  <c r="E843" i="2" l="1"/>
  <c r="H844" i="2"/>
  <c r="G59" i="2"/>
  <c r="H59" i="2"/>
  <c r="D120" i="2"/>
  <c r="E854" i="2" l="1"/>
  <c r="H854" i="2" s="1"/>
  <c r="H843" i="2"/>
  <c r="H126" i="2"/>
  <c r="D126" i="2"/>
  <c r="D125" i="2" s="1"/>
  <c r="C455" i="2"/>
  <c r="G455" i="2" s="1"/>
  <c r="D463" i="2"/>
  <c r="E463" i="2"/>
  <c r="H463" i="2" s="1"/>
  <c r="C463" i="2"/>
  <c r="D461" i="2"/>
  <c r="E461" i="2"/>
  <c r="H461" i="2" s="1"/>
  <c r="C461" i="2"/>
  <c r="E144" i="2"/>
  <c r="H144" i="2" s="1"/>
  <c r="D145" i="2"/>
  <c r="D144" i="2" s="1"/>
  <c r="C144" i="2"/>
  <c r="D979" i="2"/>
  <c r="E979" i="2"/>
  <c r="H979" i="2" s="1"/>
  <c r="F976" i="2"/>
  <c r="F975" i="2" s="1"/>
  <c r="C979" i="2"/>
  <c r="D977" i="2"/>
  <c r="E977" i="2"/>
  <c r="C977" i="2"/>
  <c r="D962" i="2"/>
  <c r="E962" i="2"/>
  <c r="H962" i="2" s="1"/>
  <c r="C962" i="2"/>
  <c r="D939" i="2"/>
  <c r="E939" i="2"/>
  <c r="C939" i="2"/>
  <c r="D924" i="2"/>
  <c r="E924" i="2"/>
  <c r="H924" i="2" s="1"/>
  <c r="C924" i="2"/>
  <c r="C976" i="2" l="1"/>
  <c r="C975" i="2" s="1"/>
  <c r="D976" i="2"/>
  <c r="E976" i="2"/>
  <c r="H976" i="2" s="1"/>
  <c r="C454" i="2"/>
  <c r="E973" i="2"/>
  <c r="F981" i="2" l="1"/>
  <c r="F1214" i="2" s="1"/>
  <c r="C453" i="2"/>
  <c r="G453" i="2" s="1"/>
  <c r="G454" i="2"/>
  <c r="E972" i="2"/>
  <c r="E971" i="2" s="1"/>
  <c r="H973" i="2"/>
  <c r="C111" i="2"/>
  <c r="G111" i="2" s="1"/>
  <c r="D1075" i="2"/>
  <c r="E1075" i="2"/>
  <c r="D1072" i="2"/>
  <c r="E1072" i="2"/>
  <c r="H1072" i="2" s="1"/>
  <c r="C1075" i="2"/>
  <c r="C1072" i="2"/>
  <c r="H971" i="2" l="1"/>
  <c r="H972" i="2"/>
  <c r="C1071" i="2"/>
  <c r="C1070" i="2" s="1"/>
  <c r="C1078" i="2" s="1"/>
  <c r="E1071" i="2"/>
  <c r="D1071" i="2"/>
  <c r="D1070" i="2" s="1"/>
  <c r="D1078" i="2" s="1"/>
  <c r="C118" i="2"/>
  <c r="G118" i="2" s="1"/>
  <c r="E1070" i="2" l="1"/>
  <c r="H1071" i="2"/>
  <c r="D138" i="2"/>
  <c r="H138" i="2"/>
  <c r="C138" i="2"/>
  <c r="D752" i="2"/>
  <c r="D751" i="2" s="1"/>
  <c r="D750" i="2" s="1"/>
  <c r="E752" i="2"/>
  <c r="C752" i="2"/>
  <c r="C751" i="2" s="1"/>
  <c r="C750" i="2" s="1"/>
  <c r="E751" i="2" l="1"/>
  <c r="H752" i="2"/>
  <c r="E1078" i="2"/>
  <c r="H1078" i="2" s="1"/>
  <c r="H1070" i="2"/>
  <c r="E1173" i="2"/>
  <c r="D1173" i="2"/>
  <c r="D1172" i="2" s="1"/>
  <c r="D1171" i="2" s="1"/>
  <c r="D1176" i="2" s="1"/>
  <c r="C1173" i="2"/>
  <c r="C1172" i="2" s="1"/>
  <c r="C1171" i="2" s="1"/>
  <c r="C1175" i="2" s="1"/>
  <c r="D1147" i="2"/>
  <c r="E1147" i="2"/>
  <c r="C1147" i="2"/>
  <c r="C1146" i="2" s="1"/>
  <c r="B173" i="2"/>
  <c r="B172" i="2" s="1"/>
  <c r="B174" i="2" s="1"/>
  <c r="C173" i="2"/>
  <c r="C172" i="2" s="1"/>
  <c r="C174" i="2" s="1"/>
  <c r="C42" i="2"/>
  <c r="C55" i="2"/>
  <c r="D55" i="2"/>
  <c r="D54" i="2" s="1"/>
  <c r="C62" i="2"/>
  <c r="D62" i="2"/>
  <c r="E62" i="2"/>
  <c r="F62" i="2"/>
  <c r="C65" i="2"/>
  <c r="C64" i="2" s="1"/>
  <c r="D65" i="2"/>
  <c r="D64" i="2" s="1"/>
  <c r="E65" i="2"/>
  <c r="F65" i="2"/>
  <c r="F64" i="2" s="1"/>
  <c r="C68" i="2"/>
  <c r="D68" i="2"/>
  <c r="D67" i="2" s="1"/>
  <c r="E68" i="2"/>
  <c r="F68" i="2"/>
  <c r="C71" i="2"/>
  <c r="D71" i="2"/>
  <c r="E71" i="2"/>
  <c r="C74" i="2"/>
  <c r="C94" i="2"/>
  <c r="G94" i="2" s="1"/>
  <c r="D94" i="2"/>
  <c r="E94" i="2"/>
  <c r="H94" i="2" s="1"/>
  <c r="C95" i="2"/>
  <c r="G95" i="2" s="1"/>
  <c r="D95" i="2"/>
  <c r="E95" i="2"/>
  <c r="H95" i="2" s="1"/>
  <c r="C104" i="2"/>
  <c r="G104" i="2" s="1"/>
  <c r="C105" i="2"/>
  <c r="G105" i="2" s="1"/>
  <c r="C109" i="2"/>
  <c r="G109" i="2" s="1"/>
  <c r="C112" i="2"/>
  <c r="D112" i="2"/>
  <c r="D106" i="2" s="1"/>
  <c r="C117" i="2"/>
  <c r="G117" i="2" s="1"/>
  <c r="D117" i="2"/>
  <c r="H117" i="2"/>
  <c r="D121" i="2"/>
  <c r="H121" i="2"/>
  <c r="C122" i="2"/>
  <c r="G122" i="2" s="1"/>
  <c r="H122" i="2"/>
  <c r="C123" i="2"/>
  <c r="D123" i="2"/>
  <c r="E123" i="2"/>
  <c r="C129" i="2"/>
  <c r="G129" i="2" s="1"/>
  <c r="C131" i="2"/>
  <c r="G131" i="2" s="1"/>
  <c r="C134" i="2"/>
  <c r="C137" i="2"/>
  <c r="C136" i="2" s="1"/>
  <c r="D137" i="2"/>
  <c r="D136" i="2" s="1"/>
  <c r="E137" i="2"/>
  <c r="C141" i="2"/>
  <c r="C140" i="2" s="1"/>
  <c r="D141" i="2"/>
  <c r="D140" i="2" s="1"/>
  <c r="D139" i="2" s="1"/>
  <c r="H141" i="2"/>
  <c r="C146" i="2"/>
  <c r="C153" i="2"/>
  <c r="D153" i="2"/>
  <c r="E153" i="2"/>
  <c r="D156" i="2"/>
  <c r="D155" i="2" s="1"/>
  <c r="C156" i="2"/>
  <c r="E156" i="2"/>
  <c r="D194" i="2"/>
  <c r="C196" i="2"/>
  <c r="D196" i="2"/>
  <c r="E196" i="2"/>
  <c r="H196" i="2" s="1"/>
  <c r="C211" i="2"/>
  <c r="C214" i="2"/>
  <c r="G214" i="2" s="1"/>
  <c r="C225" i="2"/>
  <c r="D225" i="2"/>
  <c r="D224" i="2" s="1"/>
  <c r="D223" i="2" s="1"/>
  <c r="D222" i="2" s="1"/>
  <c r="D226" i="2" s="1"/>
  <c r="D265" i="2" s="1"/>
  <c r="C234" i="2"/>
  <c r="G234" i="2" s="1"/>
  <c r="D234" i="2"/>
  <c r="H234" i="2"/>
  <c r="C235" i="2"/>
  <c r="G235" i="2" s="1"/>
  <c r="D235" i="2"/>
  <c r="H235" i="2"/>
  <c r="C238" i="2"/>
  <c r="G238" i="2" s="1"/>
  <c r="D238" i="2"/>
  <c r="H238" i="2"/>
  <c r="C239" i="2"/>
  <c r="G239" i="2" s="1"/>
  <c r="D239" i="2"/>
  <c r="C240" i="2"/>
  <c r="G240" i="2" s="1"/>
  <c r="D240" i="2"/>
  <c r="H240" i="2"/>
  <c r="D252" i="2"/>
  <c r="D251" i="2" s="1"/>
  <c r="D250" i="2" s="1"/>
  <c r="D254" i="2" s="1"/>
  <c r="D267" i="2" s="1"/>
  <c r="C253" i="2"/>
  <c r="E253" i="2"/>
  <c r="C275" i="2"/>
  <c r="D275" i="2"/>
  <c r="D278" i="2" s="1"/>
  <c r="E275" i="2"/>
  <c r="C283" i="2"/>
  <c r="D283" i="2"/>
  <c r="D285" i="2" s="1"/>
  <c r="E283" i="2"/>
  <c r="H283" i="2" s="1"/>
  <c r="F285" i="2"/>
  <c r="C290" i="2"/>
  <c r="E290" i="2"/>
  <c r="H290" i="2" s="1"/>
  <c r="D292" i="2"/>
  <c r="C312" i="2"/>
  <c r="D311" i="2"/>
  <c r="E311" i="2"/>
  <c r="C315" i="2"/>
  <c r="D315" i="2"/>
  <c r="E315" i="2"/>
  <c r="H315" i="2" s="1"/>
  <c r="C318" i="2"/>
  <c r="D318" i="2"/>
  <c r="E318" i="2"/>
  <c r="H318" i="2" s="1"/>
  <c r="D325" i="2"/>
  <c r="E325" i="2"/>
  <c r="H325" i="2" s="1"/>
  <c r="C334" i="2"/>
  <c r="D334" i="2"/>
  <c r="D333" i="2" s="1"/>
  <c r="E334" i="2"/>
  <c r="C337" i="2"/>
  <c r="D337" i="2"/>
  <c r="E337" i="2"/>
  <c r="C340" i="2"/>
  <c r="D340" i="2"/>
  <c r="E340" i="2"/>
  <c r="H340" i="2" s="1"/>
  <c r="C345" i="2"/>
  <c r="G345" i="2" s="1"/>
  <c r="D345" i="2"/>
  <c r="E345" i="2"/>
  <c r="C352" i="2"/>
  <c r="G352" i="2" s="1"/>
  <c r="D352" i="2"/>
  <c r="E352" i="2"/>
  <c r="C356" i="2"/>
  <c r="D356" i="2"/>
  <c r="D355" i="2" s="1"/>
  <c r="E356" i="2"/>
  <c r="E355" i="2" s="1"/>
  <c r="C364" i="2"/>
  <c r="G364" i="2" s="1"/>
  <c r="D364" i="2"/>
  <c r="E364" i="2"/>
  <c r="H364" i="2" s="1"/>
  <c r="C368" i="2"/>
  <c r="G368" i="2" s="1"/>
  <c r="D368" i="2"/>
  <c r="E368" i="2"/>
  <c r="H368" i="2" s="1"/>
  <c r="C392" i="2"/>
  <c r="D392" i="2"/>
  <c r="D391" i="2" s="1"/>
  <c r="E392" i="2"/>
  <c r="C400" i="2"/>
  <c r="D400" i="2"/>
  <c r="E400" i="2"/>
  <c r="C402" i="2"/>
  <c r="D402" i="2"/>
  <c r="E402" i="2"/>
  <c r="C411" i="2"/>
  <c r="C410" i="2" s="1"/>
  <c r="C409" i="2" s="1"/>
  <c r="C413" i="2" s="1"/>
  <c r="C1212" i="2" s="1"/>
  <c r="D411" i="2"/>
  <c r="D410" i="2" s="1"/>
  <c r="D409" i="2" s="1"/>
  <c r="D413" i="2" s="1"/>
  <c r="D1212" i="2" s="1"/>
  <c r="E411" i="2"/>
  <c r="C419" i="2"/>
  <c r="G419" i="2" s="1"/>
  <c r="D419" i="2"/>
  <c r="E419" i="2"/>
  <c r="H419" i="2" s="1"/>
  <c r="C422" i="2"/>
  <c r="G422" i="2" s="1"/>
  <c r="D422" i="2"/>
  <c r="E422" i="2"/>
  <c r="H422" i="2" s="1"/>
  <c r="D424" i="2"/>
  <c r="E424" i="2"/>
  <c r="H424" i="2" s="1"/>
  <c r="C428" i="2"/>
  <c r="G428" i="2" s="1"/>
  <c r="D428" i="2"/>
  <c r="E428" i="2"/>
  <c r="H428" i="2" s="1"/>
  <c r="C430" i="2"/>
  <c r="D430" i="2"/>
  <c r="E430" i="2"/>
  <c r="C433" i="2"/>
  <c r="G433" i="2" s="1"/>
  <c r="D433" i="2"/>
  <c r="E433" i="2"/>
  <c r="H433" i="2" s="1"/>
  <c r="C436" i="2"/>
  <c r="C435" i="2" s="1"/>
  <c r="D436" i="2"/>
  <c r="D435" i="2" s="1"/>
  <c r="E436" i="2"/>
  <c r="E435" i="2" s="1"/>
  <c r="C444" i="2"/>
  <c r="D444" i="2"/>
  <c r="E444" i="2"/>
  <c r="H444" i="2" s="1"/>
  <c r="C446" i="2"/>
  <c r="D446" i="2"/>
  <c r="E446" i="2"/>
  <c r="C466" i="2"/>
  <c r="G466" i="2" s="1"/>
  <c r="D455" i="2"/>
  <c r="E455" i="2"/>
  <c r="H455" i="2" s="1"/>
  <c r="C475" i="2"/>
  <c r="C474" i="2" s="1"/>
  <c r="C473" i="2" s="1"/>
  <c r="D475" i="2"/>
  <c r="D474" i="2" s="1"/>
  <c r="D473" i="2" s="1"/>
  <c r="E475" i="2"/>
  <c r="E474" i="2" s="1"/>
  <c r="E473" i="2" s="1"/>
  <c r="C479" i="2"/>
  <c r="C478" i="2" s="1"/>
  <c r="D479" i="2"/>
  <c r="D478" i="2" s="1"/>
  <c r="E479" i="2"/>
  <c r="E478" i="2" s="1"/>
  <c r="C482" i="2"/>
  <c r="D482" i="2"/>
  <c r="D481" i="2" s="1"/>
  <c r="E482" i="2"/>
  <c r="E481" i="2" s="1"/>
  <c r="C490" i="2"/>
  <c r="D490" i="2"/>
  <c r="D489" i="2" s="1"/>
  <c r="D488" i="2" s="1"/>
  <c r="D492" i="2" s="1"/>
  <c r="E490" i="2"/>
  <c r="E489" i="2" s="1"/>
  <c r="E488" i="2" s="1"/>
  <c r="E492" i="2" s="1"/>
  <c r="C500" i="2"/>
  <c r="D500" i="2"/>
  <c r="E500" i="2"/>
  <c r="H500" i="2" s="1"/>
  <c r="C502" i="2"/>
  <c r="D502" i="2"/>
  <c r="E502" i="2"/>
  <c r="H502" i="2" s="1"/>
  <c r="C510" i="2"/>
  <c r="D510" i="2"/>
  <c r="E510" i="2"/>
  <c r="F510" i="2"/>
  <c r="C512" i="2"/>
  <c r="D512" i="2"/>
  <c r="E512" i="2"/>
  <c r="F512" i="2"/>
  <c r="C517" i="2"/>
  <c r="C516" i="2" s="1"/>
  <c r="C515" i="2" s="1"/>
  <c r="D517" i="2"/>
  <c r="D516" i="2" s="1"/>
  <c r="D515" i="2" s="1"/>
  <c r="E517" i="2"/>
  <c r="E516" i="2" s="1"/>
  <c r="E515" i="2" s="1"/>
  <c r="C525" i="2"/>
  <c r="D525" i="2"/>
  <c r="E525" i="2"/>
  <c r="C527" i="2"/>
  <c r="D527" i="2"/>
  <c r="E527" i="2"/>
  <c r="H527" i="2" s="1"/>
  <c r="C535" i="2"/>
  <c r="D535" i="2"/>
  <c r="D534" i="2" s="1"/>
  <c r="E535" i="2"/>
  <c r="E534" i="2" s="1"/>
  <c r="C539" i="2"/>
  <c r="C538" i="2" s="1"/>
  <c r="D539" i="2"/>
  <c r="D538" i="2" s="1"/>
  <c r="E539" i="2"/>
  <c r="E538" i="2" s="1"/>
  <c r="C548" i="2"/>
  <c r="D548" i="2"/>
  <c r="E548" i="2"/>
  <c r="H548" i="2" s="1"/>
  <c r="C550" i="2"/>
  <c r="D550" i="2"/>
  <c r="E550" i="2"/>
  <c r="C554" i="2"/>
  <c r="D554" i="2"/>
  <c r="E554" i="2"/>
  <c r="C556" i="2"/>
  <c r="D556" i="2"/>
  <c r="E556" i="2"/>
  <c r="D563" i="2"/>
  <c r="D562" i="2" s="1"/>
  <c r="C564" i="2"/>
  <c r="D564" i="2"/>
  <c r="E564" i="2"/>
  <c r="D566" i="2"/>
  <c r="C576" i="2"/>
  <c r="G576" i="2" s="1"/>
  <c r="D576" i="2"/>
  <c r="E576" i="2"/>
  <c r="C578" i="2"/>
  <c r="G578" i="2" s="1"/>
  <c r="D578" i="2"/>
  <c r="E578" i="2"/>
  <c r="C582" i="2"/>
  <c r="G582" i="2" s="1"/>
  <c r="D582" i="2"/>
  <c r="E582" i="2"/>
  <c r="C584" i="2"/>
  <c r="G584" i="2" s="1"/>
  <c r="D584" i="2"/>
  <c r="E584" i="2"/>
  <c r="C587" i="2"/>
  <c r="D587" i="2"/>
  <c r="D586" i="2" s="1"/>
  <c r="E587" i="2"/>
  <c r="E586" i="2" s="1"/>
  <c r="C607" i="2"/>
  <c r="D607" i="2"/>
  <c r="D606" i="2" s="1"/>
  <c r="D605" i="2" s="1"/>
  <c r="D609" i="2" s="1"/>
  <c r="E607" i="2"/>
  <c r="C614" i="2"/>
  <c r="D614" i="2"/>
  <c r="D613" i="2" s="1"/>
  <c r="E614" i="2"/>
  <c r="E613" i="2" s="1"/>
  <c r="C617" i="2"/>
  <c r="C616" i="2" s="1"/>
  <c r="D617" i="2"/>
  <c r="D616" i="2" s="1"/>
  <c r="E617" i="2"/>
  <c r="E616" i="2" s="1"/>
  <c r="F617" i="2"/>
  <c r="F616" i="2" s="1"/>
  <c r="F612" i="2" s="1"/>
  <c r="C625" i="2"/>
  <c r="D625" i="2"/>
  <c r="D624" i="2" s="1"/>
  <c r="E625" i="2"/>
  <c r="E624" i="2" s="1"/>
  <c r="C628" i="2"/>
  <c r="C627" i="2" s="1"/>
  <c r="D628" i="2"/>
  <c r="D627" i="2" s="1"/>
  <c r="E628" i="2"/>
  <c r="E627" i="2" s="1"/>
  <c r="C637" i="2"/>
  <c r="D637" i="2"/>
  <c r="D636" i="2" s="1"/>
  <c r="D635" i="2" s="1"/>
  <c r="D639" i="2" s="1"/>
  <c r="E637" i="2"/>
  <c r="C660" i="2"/>
  <c r="D660" i="2"/>
  <c r="D659" i="2" s="1"/>
  <c r="D658" i="2" s="1"/>
  <c r="D662" i="2" s="1"/>
  <c r="D663" i="2" s="1"/>
  <c r="E660" i="2"/>
  <c r="C672" i="2"/>
  <c r="D672" i="2"/>
  <c r="E672" i="2"/>
  <c r="C674" i="2"/>
  <c r="G674" i="2" s="1"/>
  <c r="D674" i="2"/>
  <c r="E674" i="2"/>
  <c r="H674" i="2" s="1"/>
  <c r="C677" i="2"/>
  <c r="G677" i="2" s="1"/>
  <c r="D677" i="2"/>
  <c r="E677" i="2"/>
  <c r="C686" i="2"/>
  <c r="D686" i="2"/>
  <c r="E686" i="2"/>
  <c r="F686" i="2"/>
  <c r="C688" i="2"/>
  <c r="D688" i="2"/>
  <c r="E688" i="2"/>
  <c r="F688" i="2"/>
  <c r="C690" i="2"/>
  <c r="D690" i="2"/>
  <c r="E690" i="2"/>
  <c r="F690" i="2"/>
  <c r="C699" i="2"/>
  <c r="D699" i="2"/>
  <c r="E699" i="2"/>
  <c r="F699" i="2"/>
  <c r="F698" i="2" s="1"/>
  <c r="F697" i="2" s="1"/>
  <c r="F705" i="2" s="1"/>
  <c r="C701" i="2"/>
  <c r="D701" i="2"/>
  <c r="E701" i="2"/>
  <c r="C703" i="2"/>
  <c r="D703" i="2"/>
  <c r="E703" i="2"/>
  <c r="C711" i="2"/>
  <c r="D711" i="2"/>
  <c r="E711" i="2"/>
  <c r="C713" i="2"/>
  <c r="D713" i="2"/>
  <c r="E713" i="2"/>
  <c r="C715" i="2"/>
  <c r="G715" i="2" s="1"/>
  <c r="D715" i="2"/>
  <c r="E715" i="2"/>
  <c r="C727" i="2"/>
  <c r="G727" i="2" s="1"/>
  <c r="D727" i="2"/>
  <c r="E727" i="2"/>
  <c r="H727" i="2" s="1"/>
  <c r="C729" i="2"/>
  <c r="G729" i="2" s="1"/>
  <c r="D729" i="2"/>
  <c r="E729" i="2"/>
  <c r="H729" i="2" s="1"/>
  <c r="C756" i="2"/>
  <c r="D756" i="2"/>
  <c r="D755" i="2" s="1"/>
  <c r="D754" i="2" s="1"/>
  <c r="E756" i="2"/>
  <c r="C767" i="2"/>
  <c r="G767" i="2" s="1"/>
  <c r="D767" i="2"/>
  <c r="E767" i="2"/>
  <c r="C769" i="2"/>
  <c r="G769" i="2" s="1"/>
  <c r="D769" i="2"/>
  <c r="E769" i="2"/>
  <c r="C771" i="2"/>
  <c r="G771" i="2" s="1"/>
  <c r="D771" i="2"/>
  <c r="E771" i="2"/>
  <c r="C774" i="2"/>
  <c r="D774" i="2"/>
  <c r="D773" i="2" s="1"/>
  <c r="E774" i="2"/>
  <c r="E773" i="2" s="1"/>
  <c r="C789" i="2"/>
  <c r="G789" i="2" s="1"/>
  <c r="D789" i="2"/>
  <c r="E789" i="2"/>
  <c r="C791" i="2"/>
  <c r="G791" i="2" s="1"/>
  <c r="D791" i="2"/>
  <c r="E791" i="2"/>
  <c r="C793" i="2"/>
  <c r="G793" i="2" s="1"/>
  <c r="D793" i="2"/>
  <c r="E793" i="2"/>
  <c r="C796" i="2"/>
  <c r="D796" i="2"/>
  <c r="D795" i="2" s="1"/>
  <c r="E796" i="2"/>
  <c r="E795" i="2" s="1"/>
  <c r="C808" i="2"/>
  <c r="G808" i="2" s="1"/>
  <c r="D808" i="2"/>
  <c r="E808" i="2"/>
  <c r="H808" i="2" s="1"/>
  <c r="C810" i="2"/>
  <c r="D810" i="2"/>
  <c r="E810" i="2"/>
  <c r="C812" i="2"/>
  <c r="G812" i="2" s="1"/>
  <c r="D812" i="2"/>
  <c r="E812" i="2"/>
  <c r="H812" i="2" s="1"/>
  <c r="C815" i="2"/>
  <c r="C814" i="2" s="1"/>
  <c r="D815" i="2"/>
  <c r="D814" i="2" s="1"/>
  <c r="E815" i="2"/>
  <c r="E814" i="2" s="1"/>
  <c r="C829" i="2"/>
  <c r="G829" i="2" s="1"/>
  <c r="D829" i="2"/>
  <c r="E829" i="2"/>
  <c r="H829" i="2" s="1"/>
  <c r="C831" i="2"/>
  <c r="D831" i="2"/>
  <c r="E831" i="2"/>
  <c r="C833" i="2"/>
  <c r="G833" i="2" s="1"/>
  <c r="D833" i="2"/>
  <c r="E833" i="2"/>
  <c r="H833" i="2" s="1"/>
  <c r="C836" i="2"/>
  <c r="C835" i="2" s="1"/>
  <c r="D836" i="2"/>
  <c r="D835" i="2" s="1"/>
  <c r="E836" i="2"/>
  <c r="E835" i="2" s="1"/>
  <c r="C862" i="2"/>
  <c r="D862" i="2"/>
  <c r="E862" i="2"/>
  <c r="H862" i="2" s="1"/>
  <c r="C864" i="2"/>
  <c r="D864" i="2"/>
  <c r="E864" i="2"/>
  <c r="C866" i="2"/>
  <c r="D866" i="2"/>
  <c r="E866" i="2"/>
  <c r="H866" i="2" s="1"/>
  <c r="C869" i="2"/>
  <c r="C868" i="2" s="1"/>
  <c r="D869" i="2"/>
  <c r="D868" i="2" s="1"/>
  <c r="E869" i="2"/>
  <c r="E868" i="2" s="1"/>
  <c r="C893" i="2"/>
  <c r="D893" i="2"/>
  <c r="E893" i="2"/>
  <c r="F893" i="2"/>
  <c r="C895" i="2"/>
  <c r="D895" i="2"/>
  <c r="E895" i="2"/>
  <c r="F895" i="2"/>
  <c r="C897" i="2"/>
  <c r="D897" i="2"/>
  <c r="E897" i="2"/>
  <c r="F897" i="2"/>
  <c r="C900" i="2"/>
  <c r="C899" i="2" s="1"/>
  <c r="D900" i="2"/>
  <c r="D899" i="2" s="1"/>
  <c r="E900" i="2"/>
  <c r="E899" i="2" s="1"/>
  <c r="F900" i="2"/>
  <c r="F899" i="2" s="1"/>
  <c r="C911" i="2"/>
  <c r="D911" i="2"/>
  <c r="E911" i="2"/>
  <c r="H911" i="2" s="1"/>
  <c r="C913" i="2"/>
  <c r="D913" i="2"/>
  <c r="E913" i="2"/>
  <c r="C916" i="2"/>
  <c r="D916" i="2"/>
  <c r="E916" i="2"/>
  <c r="C918" i="2"/>
  <c r="D918" i="2"/>
  <c r="E918" i="2"/>
  <c r="H918" i="2" s="1"/>
  <c r="C920" i="2"/>
  <c r="D920" i="2"/>
  <c r="E920" i="2"/>
  <c r="C926" i="2"/>
  <c r="D926" i="2"/>
  <c r="D923" i="2" s="1"/>
  <c r="D922" i="2" s="1"/>
  <c r="E926" i="2"/>
  <c r="C935" i="2"/>
  <c r="G935" i="2" s="1"/>
  <c r="D935" i="2"/>
  <c r="D934" i="2" s="1"/>
  <c r="D933" i="2" s="1"/>
  <c r="E935" i="2"/>
  <c r="H935" i="2" s="1"/>
  <c r="C941" i="2"/>
  <c r="D941" i="2"/>
  <c r="E941" i="2"/>
  <c r="C949" i="2"/>
  <c r="D949" i="2"/>
  <c r="E949" i="2"/>
  <c r="H949" i="2" s="1"/>
  <c r="C951" i="2"/>
  <c r="D951" i="2"/>
  <c r="E951" i="2"/>
  <c r="C954" i="2"/>
  <c r="D954" i="2"/>
  <c r="E954" i="2"/>
  <c r="C956" i="2"/>
  <c r="D956" i="2"/>
  <c r="E956" i="2"/>
  <c r="H956" i="2" s="1"/>
  <c r="C958" i="2"/>
  <c r="D958" i="2"/>
  <c r="E958" i="2"/>
  <c r="C964" i="2"/>
  <c r="G964" i="2" s="1"/>
  <c r="D964" i="2"/>
  <c r="E964" i="2"/>
  <c r="C973" i="2"/>
  <c r="D973" i="2"/>
  <c r="D972" i="2" s="1"/>
  <c r="D971" i="2" s="1"/>
  <c r="D975" i="2"/>
  <c r="E975" i="2"/>
  <c r="H975" i="2" s="1"/>
  <c r="C987" i="2"/>
  <c r="C986" i="2" s="1"/>
  <c r="D987" i="2"/>
  <c r="D986" i="2" s="1"/>
  <c r="E987" i="2"/>
  <c r="E986" i="2" s="1"/>
  <c r="E985" i="2" s="1"/>
  <c r="C991" i="2"/>
  <c r="C990" i="2" s="1"/>
  <c r="C989" i="2" s="1"/>
  <c r="D991" i="2"/>
  <c r="D990" i="2" s="1"/>
  <c r="D989" i="2" s="1"/>
  <c r="E991" i="2"/>
  <c r="C1002" i="2"/>
  <c r="D1002" i="2"/>
  <c r="E1002" i="2"/>
  <c r="C1004" i="2"/>
  <c r="G1004" i="2" s="1"/>
  <c r="D1004" i="2"/>
  <c r="E1004" i="2"/>
  <c r="C1012" i="2"/>
  <c r="D1012" i="2"/>
  <c r="E1012" i="2"/>
  <c r="C1014" i="2"/>
  <c r="D1014" i="2"/>
  <c r="E1014" i="2"/>
  <c r="F1014" i="2"/>
  <c r="C1031" i="2"/>
  <c r="D1031" i="2"/>
  <c r="D1030" i="2" s="1"/>
  <c r="D1029" i="2" s="1"/>
  <c r="D1033" i="2" s="1"/>
  <c r="E1031" i="2"/>
  <c r="H1031" i="2" s="1"/>
  <c r="C1041" i="2"/>
  <c r="D1041" i="2"/>
  <c r="D1040" i="2" s="1"/>
  <c r="D1039" i="2" s="1"/>
  <c r="D1043" i="2" s="1"/>
  <c r="E1041" i="2"/>
  <c r="C1051" i="2"/>
  <c r="G1051" i="2" s="1"/>
  <c r="D1051" i="2"/>
  <c r="E1051" i="2"/>
  <c r="H1051" i="2" s="1"/>
  <c r="C1054" i="2"/>
  <c r="G1054" i="2" s="1"/>
  <c r="D1054" i="2"/>
  <c r="E1054" i="2"/>
  <c r="H1054" i="2" s="1"/>
  <c r="C1063" i="2"/>
  <c r="D1063" i="2"/>
  <c r="D1062" i="2" s="1"/>
  <c r="D1058" i="2" s="1"/>
  <c r="E1063" i="2"/>
  <c r="C1122" i="2"/>
  <c r="G1122" i="2" s="1"/>
  <c r="D1122" i="2"/>
  <c r="C1124" i="2"/>
  <c r="G1124" i="2" s="1"/>
  <c r="D1124" i="2"/>
  <c r="D1128" i="2"/>
  <c r="C1144" i="2"/>
  <c r="G1144" i="2" s="1"/>
  <c r="D1144" i="2"/>
  <c r="E1144" i="2"/>
  <c r="E1140" i="2" s="1"/>
  <c r="C1155" i="2"/>
  <c r="D1155" i="2"/>
  <c r="E1155" i="2"/>
  <c r="E1154" i="2" s="1"/>
  <c r="C1157" i="2"/>
  <c r="D1157" i="2"/>
  <c r="C1162" i="2"/>
  <c r="C1161" i="2" s="1"/>
  <c r="C1160" i="2" s="1"/>
  <c r="D1162" i="2"/>
  <c r="D1161" i="2" s="1"/>
  <c r="D1160" i="2" s="1"/>
  <c r="E1162" i="2"/>
  <c r="C1186" i="2"/>
  <c r="C1183" i="2" s="1"/>
  <c r="D1186" i="2"/>
  <c r="D1183" i="2" s="1"/>
  <c r="E1186" i="2"/>
  <c r="C1191" i="2"/>
  <c r="D1191" i="2"/>
  <c r="D1190" i="2" s="1"/>
  <c r="H1191" i="2"/>
  <c r="C1227" i="2"/>
  <c r="C1230" i="2" s="1"/>
  <c r="D1227" i="2"/>
  <c r="D1230" i="2" s="1"/>
  <c r="E1227" i="2"/>
  <c r="E1230" i="2" s="1"/>
  <c r="F1227" i="2"/>
  <c r="D1264" i="2"/>
  <c r="E1264" i="2"/>
  <c r="H1264" i="2" s="1"/>
  <c r="D1268" i="2"/>
  <c r="D1269" i="2" s="1"/>
  <c r="E659" i="2" l="1"/>
  <c r="E658" i="2" s="1"/>
  <c r="E662" i="2" s="1"/>
  <c r="E663" i="2" s="1"/>
  <c r="H660" i="2"/>
  <c r="F685" i="2"/>
  <c r="E336" i="2"/>
  <c r="G64" i="2"/>
  <c r="E1183" i="2"/>
  <c r="E1182" i="2" s="1"/>
  <c r="G62" i="2"/>
  <c r="H897" i="2"/>
  <c r="G1227" i="2"/>
  <c r="H62" i="2"/>
  <c r="G65" i="2"/>
  <c r="C1062" i="2"/>
  <c r="G1063" i="2"/>
  <c r="C1030" i="2"/>
  <c r="G1031" i="2"/>
  <c r="C795" i="2"/>
  <c r="G795" i="2" s="1"/>
  <c r="G796" i="2"/>
  <c r="C773" i="2"/>
  <c r="G773" i="2" s="1"/>
  <c r="G774" i="2"/>
  <c r="C755" i="2"/>
  <c r="G756" i="2"/>
  <c r="C636" i="2"/>
  <c r="G637" i="2"/>
  <c r="C606" i="2"/>
  <c r="G607" i="2"/>
  <c r="C489" i="2"/>
  <c r="G490" i="2"/>
  <c r="E391" i="2"/>
  <c r="H391" i="2" s="1"/>
  <c r="H392" i="2"/>
  <c r="C278" i="2"/>
  <c r="G278" i="2" s="1"/>
  <c r="G275" i="2"/>
  <c r="C224" i="2"/>
  <c r="G225" i="2"/>
  <c r="E106" i="2"/>
  <c r="H106" i="2" s="1"/>
  <c r="H112" i="2"/>
  <c r="G74" i="2"/>
  <c r="G1183" i="2"/>
  <c r="G1186" i="2"/>
  <c r="C1040" i="2"/>
  <c r="G1041" i="2"/>
  <c r="F1011" i="2"/>
  <c r="H1014" i="2"/>
  <c r="C659" i="2"/>
  <c r="C658" i="2" s="1"/>
  <c r="C662" i="2" s="1"/>
  <c r="C663" i="2" s="1"/>
  <c r="G660" i="2"/>
  <c r="C613" i="2"/>
  <c r="G613" i="2" s="1"/>
  <c r="G614" i="2"/>
  <c r="H355" i="2"/>
  <c r="H356" i="2"/>
  <c r="E333" i="2"/>
  <c r="H333" i="2" s="1"/>
  <c r="H334" i="2"/>
  <c r="C292" i="2"/>
  <c r="G292" i="2" s="1"/>
  <c r="G290" i="2"/>
  <c r="C285" i="2"/>
  <c r="G285" i="2" s="1"/>
  <c r="G283" i="2"/>
  <c r="C133" i="2"/>
  <c r="G133" i="2" s="1"/>
  <c r="G134" i="2"/>
  <c r="C1190" i="2"/>
  <c r="G1190" i="2" s="1"/>
  <c r="G1191" i="2"/>
  <c r="E1161" i="2"/>
  <c r="H1140" i="2"/>
  <c r="E990" i="2"/>
  <c r="E989" i="2" s="1"/>
  <c r="E993" i="2" s="1"/>
  <c r="H991" i="2"/>
  <c r="E938" i="2"/>
  <c r="H938" i="2" s="1"/>
  <c r="H941" i="2"/>
  <c r="C923" i="2"/>
  <c r="G926" i="2"/>
  <c r="H893" i="2"/>
  <c r="E755" i="2"/>
  <c r="H756" i="2"/>
  <c r="C624" i="2"/>
  <c r="G624" i="2" s="1"/>
  <c r="G625" i="2"/>
  <c r="E606" i="2"/>
  <c r="H607" i="2"/>
  <c r="C534" i="2"/>
  <c r="G534" i="2" s="1"/>
  <c r="G535" i="2"/>
  <c r="C391" i="2"/>
  <c r="G391" i="2" s="1"/>
  <c r="G392" i="2"/>
  <c r="C311" i="2"/>
  <c r="G311" i="2" s="1"/>
  <c r="G312" i="2"/>
  <c r="E278" i="2"/>
  <c r="H278" i="2" s="1"/>
  <c r="H275" i="2"/>
  <c r="C252" i="2"/>
  <c r="G253" i="2"/>
  <c r="C193" i="2"/>
  <c r="G193" i="2" s="1"/>
  <c r="G196" i="2"/>
  <c r="E136" i="2"/>
  <c r="H136" i="2" s="1"/>
  <c r="H137" i="2"/>
  <c r="H1186" i="2"/>
  <c r="E1040" i="2"/>
  <c r="H1041" i="2"/>
  <c r="C972" i="2"/>
  <c r="G973" i="2"/>
  <c r="F619" i="2"/>
  <c r="F640" i="2" s="1"/>
  <c r="C586" i="2"/>
  <c r="G586" i="2" s="1"/>
  <c r="G587" i="2"/>
  <c r="C563" i="2"/>
  <c r="G564" i="2"/>
  <c r="C481" i="2"/>
  <c r="G481" i="2" s="1"/>
  <c r="G482" i="2"/>
  <c r="E410" i="2"/>
  <c r="H411" i="2"/>
  <c r="C355" i="2"/>
  <c r="G355" i="2" s="1"/>
  <c r="G356" i="2"/>
  <c r="C333" i="2"/>
  <c r="G333" i="2" s="1"/>
  <c r="G334" i="2"/>
  <c r="C209" i="2"/>
  <c r="G211" i="2"/>
  <c r="E125" i="2"/>
  <c r="H125" i="2" s="1"/>
  <c r="H129" i="2"/>
  <c r="C54" i="2"/>
  <c r="G54" i="2" s="1"/>
  <c r="G55" i="2"/>
  <c r="E1146" i="2"/>
  <c r="H1146" i="2" s="1"/>
  <c r="H1147" i="2"/>
  <c r="E1172" i="2"/>
  <c r="H1172" i="2" s="1"/>
  <c r="H1173" i="2"/>
  <c r="E750" i="2"/>
  <c r="H751" i="2"/>
  <c r="F212" i="2"/>
  <c r="F207" i="2" s="1"/>
  <c r="G68" i="2"/>
  <c r="E67" i="2"/>
  <c r="H68" i="2"/>
  <c r="E224" i="2"/>
  <c r="H225" i="2"/>
  <c r="E64" i="2"/>
  <c r="H64" i="2" s="1"/>
  <c r="H65" i="2"/>
  <c r="E252" i="2"/>
  <c r="H253" i="2"/>
  <c r="E209" i="2"/>
  <c r="H211" i="2"/>
  <c r="E155" i="2"/>
  <c r="H155" i="2" s="1"/>
  <c r="H156" i="2"/>
  <c r="C155" i="2"/>
  <c r="G155" i="2" s="1"/>
  <c r="G156" i="2"/>
  <c r="C139" i="2"/>
  <c r="G139" i="2" s="1"/>
  <c r="G140" i="2"/>
  <c r="D152" i="2"/>
  <c r="D151" i="2" s="1"/>
  <c r="D1140" i="2"/>
  <c r="C152" i="2"/>
  <c r="C1140" i="2"/>
  <c r="D193" i="2"/>
  <c r="D192" i="2" s="1"/>
  <c r="D200" i="2" s="1"/>
  <c r="C336" i="2"/>
  <c r="F735" i="2"/>
  <c r="F1207" i="2" s="1"/>
  <c r="H1227" i="2"/>
  <c r="F1121" i="2"/>
  <c r="F1120" i="2" s="1"/>
  <c r="D985" i="2"/>
  <c r="D993" i="2" s="1"/>
  <c r="C985" i="2"/>
  <c r="C993" i="2" s="1"/>
  <c r="E934" i="2"/>
  <c r="E933" i="2" s="1"/>
  <c r="E101" i="2"/>
  <c r="H101" i="2" s="1"/>
  <c r="E113" i="2"/>
  <c r="H113" i="2" s="1"/>
  <c r="C113" i="2"/>
  <c r="G113" i="2" s="1"/>
  <c r="E233" i="2"/>
  <c r="D173" i="2"/>
  <c r="D1121" i="2"/>
  <c r="D1120" i="2" s="1"/>
  <c r="D113" i="2"/>
  <c r="C1121" i="2"/>
  <c r="C1120" i="2" s="1"/>
  <c r="D1044" i="2"/>
  <c r="D209" i="2"/>
  <c r="D208" i="2" s="1"/>
  <c r="D42" i="2"/>
  <c r="E981" i="2"/>
  <c r="H981" i="2" s="1"/>
  <c r="D575" i="2"/>
  <c r="C509" i="2"/>
  <c r="C519" i="2" s="1"/>
  <c r="C508" i="2" s="1"/>
  <c r="C807" i="2"/>
  <c r="G807" i="2" s="1"/>
  <c r="C399" i="2"/>
  <c r="C398" i="2" s="1"/>
  <c r="C405" i="2" s="1"/>
  <c r="C961" i="2"/>
  <c r="C938" i="2"/>
  <c r="C937" i="2" s="1"/>
  <c r="C934" i="2" s="1"/>
  <c r="G934" i="2" s="1"/>
  <c r="D454" i="2"/>
  <c r="D453" i="2" s="1"/>
  <c r="D466" i="2" s="1"/>
  <c r="C91" i="2"/>
  <c r="G91" i="2" s="1"/>
  <c r="E923" i="2"/>
  <c r="E961" i="2"/>
  <c r="C910" i="2"/>
  <c r="F58" i="2"/>
  <c r="D961" i="2"/>
  <c r="D960" i="2" s="1"/>
  <c r="D938" i="2"/>
  <c r="D937" i="2" s="1"/>
  <c r="D943" i="2" s="1"/>
  <c r="E454" i="2"/>
  <c r="E418" i="2"/>
  <c r="H418" i="2" s="1"/>
  <c r="E213" i="2"/>
  <c r="D953" i="2"/>
  <c r="D710" i="2"/>
  <c r="D709" i="2" s="1"/>
  <c r="C581" i="2"/>
  <c r="G581" i="2" s="1"/>
  <c r="D443" i="2"/>
  <c r="D442" i="2" s="1"/>
  <c r="D449" i="2" s="1"/>
  <c r="C948" i="2"/>
  <c r="D807" i="2"/>
  <c r="D806" i="2" s="1"/>
  <c r="D817" i="2" s="1"/>
  <c r="D726" i="2"/>
  <c r="D725" i="2" s="1"/>
  <c r="D734" i="2" s="1"/>
  <c r="D1001" i="2"/>
  <c r="D1000" i="2" s="1"/>
  <c r="D758" i="2"/>
  <c r="D759" i="2" s="1"/>
  <c r="C685" i="2"/>
  <c r="C684" i="2" s="1"/>
  <c r="C693" i="2" s="1"/>
  <c r="C553" i="2"/>
  <c r="C552" i="2" s="1"/>
  <c r="D91" i="2"/>
  <c r="C70" i="2"/>
  <c r="C58" i="2"/>
  <c r="E1011" i="2"/>
  <c r="E1010" i="2" s="1"/>
  <c r="E1016" i="2" s="1"/>
  <c r="E1208" i="2" s="1"/>
  <c r="C1011" i="2"/>
  <c r="C1010" i="2" s="1"/>
  <c r="C1016" i="2" s="1"/>
  <c r="D910" i="2"/>
  <c r="D766" i="2"/>
  <c r="D765" i="2" s="1"/>
  <c r="D777" i="2" s="1"/>
  <c r="E509" i="2"/>
  <c r="E519" i="2" s="1"/>
  <c r="E508" i="2" s="1"/>
  <c r="E443" i="2"/>
  <c r="H443" i="2" s="1"/>
  <c r="D399" i="2"/>
  <c r="D398" i="2" s="1"/>
  <c r="D405" i="2" s="1"/>
  <c r="E97" i="2"/>
  <c r="H97" i="2" s="1"/>
  <c r="D70" i="2"/>
  <c r="F1230" i="2"/>
  <c r="C788" i="2"/>
  <c r="D509" i="2"/>
  <c r="D519" i="2" s="1"/>
  <c r="D508" i="2" s="1"/>
  <c r="D427" i="2"/>
  <c r="D418" i="2"/>
  <c r="E314" i="2"/>
  <c r="C97" i="2"/>
  <c r="G97" i="2" s="1"/>
  <c r="E953" i="2"/>
  <c r="H953" i="2" s="1"/>
  <c r="C953" i="2"/>
  <c r="E910" i="2"/>
  <c r="E766" i="2"/>
  <c r="E765" i="2" s="1"/>
  <c r="E777" i="2" s="1"/>
  <c r="E726" i="2"/>
  <c r="D581" i="2"/>
  <c r="E292" i="2"/>
  <c r="H292" i="2" s="1"/>
  <c r="D1175" i="2"/>
  <c r="D1050" i="2"/>
  <c r="D1049" i="2" s="1"/>
  <c r="D1065" i="2" s="1"/>
  <c r="D948" i="2"/>
  <c r="E710" i="2"/>
  <c r="E718" i="2" s="1"/>
  <c r="E685" i="2"/>
  <c r="E684" i="2" s="1"/>
  <c r="E693" i="2" s="1"/>
  <c r="C1154" i="2"/>
  <c r="C1153" i="2" s="1"/>
  <c r="C1164" i="2" s="1"/>
  <c r="D1154" i="2"/>
  <c r="D1153" i="2" s="1"/>
  <c r="D1164" i="2" s="1"/>
  <c r="C1050" i="2"/>
  <c r="D1011" i="2"/>
  <c r="D1010" i="2" s="1"/>
  <c r="D1016" i="2" s="1"/>
  <c r="D1208" i="2" s="1"/>
  <c r="C1001" i="2"/>
  <c r="D892" i="2"/>
  <c r="D891" i="2" s="1"/>
  <c r="D902" i="2" s="1"/>
  <c r="D861" i="2"/>
  <c r="D860" i="2" s="1"/>
  <c r="D871" i="2" s="1"/>
  <c r="E828" i="2"/>
  <c r="C828" i="2"/>
  <c r="E807" i="2"/>
  <c r="E788" i="2"/>
  <c r="E787" i="2" s="1"/>
  <c r="E799" i="2" s="1"/>
  <c r="C766" i="2"/>
  <c r="D698" i="2"/>
  <c r="D697" i="2" s="1"/>
  <c r="D705" i="2" s="1"/>
  <c r="D685" i="2"/>
  <c r="D684" i="2" s="1"/>
  <c r="D693" i="2" s="1"/>
  <c r="C892" i="2"/>
  <c r="C891" i="2" s="1"/>
  <c r="C902" i="2" s="1"/>
  <c r="C861" i="2"/>
  <c r="C860" i="2" s="1"/>
  <c r="C871" i="2" s="1"/>
  <c r="C698" i="2"/>
  <c r="C697" i="2" s="1"/>
  <c r="C705" i="2" s="1"/>
  <c r="D671" i="2"/>
  <c r="D670" i="2" s="1"/>
  <c r="D680" i="2" s="1"/>
  <c r="D915" i="2"/>
  <c r="F892" i="2"/>
  <c r="C671" i="2"/>
  <c r="E948" i="2"/>
  <c r="H948" i="2" s="1"/>
  <c r="E915" i="2"/>
  <c r="H915" i="2" s="1"/>
  <c r="C915" i="2"/>
  <c r="E892" i="2"/>
  <c r="E891" i="2" s="1"/>
  <c r="E902" i="2" s="1"/>
  <c r="E861" i="2"/>
  <c r="D828" i="2"/>
  <c r="D827" i="2" s="1"/>
  <c r="D838" i="2" s="1"/>
  <c r="D788" i="2"/>
  <c r="D787" i="2" s="1"/>
  <c r="D799" i="2" s="1"/>
  <c r="F684" i="2"/>
  <c r="F693" i="2" s="1"/>
  <c r="F719" i="2" s="1"/>
  <c r="E671" i="2"/>
  <c r="C575" i="2"/>
  <c r="G575" i="2" s="1"/>
  <c r="E575" i="2"/>
  <c r="E563" i="2"/>
  <c r="E562" i="2" s="1"/>
  <c r="E566" i="2" s="1"/>
  <c r="E547" i="2"/>
  <c r="D524" i="2"/>
  <c r="D523" i="2" s="1"/>
  <c r="D529" i="2" s="1"/>
  <c r="C443" i="2"/>
  <c r="C442" i="2" s="1"/>
  <c r="C449" i="2" s="1"/>
  <c r="D133" i="2"/>
  <c r="D132" i="2" s="1"/>
  <c r="D97" i="2"/>
  <c r="D547" i="2"/>
  <c r="D546" i="2" s="1"/>
  <c r="C499" i="2"/>
  <c r="C498" i="2" s="1"/>
  <c r="C504" i="2" s="1"/>
  <c r="C427" i="2"/>
  <c r="G427" i="2" s="1"/>
  <c r="C1176" i="2"/>
  <c r="E553" i="2"/>
  <c r="E552" i="2" s="1"/>
  <c r="C547" i="2"/>
  <c r="C546" i="2" s="1"/>
  <c r="E363" i="2"/>
  <c r="D314" i="2"/>
  <c r="D310" i="2" s="1"/>
  <c r="D328" i="2" s="1"/>
  <c r="C106" i="2"/>
  <c r="G106" i="2" s="1"/>
  <c r="D101" i="2"/>
  <c r="C710" i="2"/>
  <c r="E581" i="2"/>
  <c r="E524" i="2"/>
  <c r="E427" i="2"/>
  <c r="H427" i="2" s="1"/>
  <c r="C418" i="2"/>
  <c r="G418" i="2" s="1"/>
  <c r="E133" i="2"/>
  <c r="E91" i="2"/>
  <c r="H91" i="2" s="1"/>
  <c r="B42" i="2"/>
  <c r="D1252" i="2"/>
  <c r="D213" i="2"/>
  <c r="D212" i="2" s="1"/>
  <c r="E623" i="2"/>
  <c r="E630" i="2" s="1"/>
  <c r="D981" i="2"/>
  <c r="D477" i="2"/>
  <c r="D484" i="2" s="1"/>
  <c r="E612" i="2"/>
  <c r="E619" i="2" s="1"/>
  <c r="D533" i="2"/>
  <c r="D541" i="2" s="1"/>
  <c r="D233" i="2"/>
  <c r="E151" i="2"/>
  <c r="E143" i="2" s="1"/>
  <c r="D1146" i="2"/>
  <c r="E636" i="2"/>
  <c r="E635" i="2" s="1"/>
  <c r="E639" i="2" s="1"/>
  <c r="E533" i="2"/>
  <c r="E541" i="2" s="1"/>
  <c r="C233" i="2"/>
  <c r="C236" i="2"/>
  <c r="G236" i="2" s="1"/>
  <c r="D236" i="2"/>
  <c r="E1153" i="2"/>
  <c r="E1030" i="2"/>
  <c r="E1001" i="2"/>
  <c r="E1000" i="2" s="1"/>
  <c r="H1190" i="2"/>
  <c r="E1050" i="2"/>
  <c r="D1182" i="2"/>
  <c r="D1195" i="2" s="1"/>
  <c r="D1196" i="2" s="1"/>
  <c r="E1062" i="2"/>
  <c r="E1058" i="2" s="1"/>
  <c r="H1058" i="2" s="1"/>
  <c r="D612" i="2"/>
  <c r="D619" i="2" s="1"/>
  <c r="C726" i="2"/>
  <c r="E698" i="2"/>
  <c r="E697" i="2" s="1"/>
  <c r="E705" i="2" s="1"/>
  <c r="E477" i="2"/>
  <c r="E484" i="2" s="1"/>
  <c r="C363" i="2"/>
  <c r="C524" i="2"/>
  <c r="C523" i="2" s="1"/>
  <c r="C529" i="2" s="1"/>
  <c r="E499" i="2"/>
  <c r="F659" i="2"/>
  <c r="D623" i="2"/>
  <c r="D630" i="2" s="1"/>
  <c r="D553" i="2"/>
  <c r="D552" i="2" s="1"/>
  <c r="D336" i="2"/>
  <c r="D332" i="2" s="1"/>
  <c r="D358" i="2" s="1"/>
  <c r="F509" i="2"/>
  <c r="F519" i="2" s="1"/>
  <c r="D499" i="2"/>
  <c r="D498" i="2" s="1"/>
  <c r="D504" i="2" s="1"/>
  <c r="D363" i="2"/>
  <c r="D362" i="2" s="1"/>
  <c r="D394" i="2" s="1"/>
  <c r="E285" i="2"/>
  <c r="H285" i="2" s="1"/>
  <c r="C101" i="2"/>
  <c r="G101" i="2" s="1"/>
  <c r="E140" i="2"/>
  <c r="C314" i="2"/>
  <c r="E399" i="2"/>
  <c r="C67" i="2"/>
  <c r="C213" i="2"/>
  <c r="F67" i="2"/>
  <c r="E58" i="2"/>
  <c r="D58" i="2"/>
  <c r="C125" i="2"/>
  <c r="G125" i="2" s="1"/>
  <c r="H659" i="2" l="1"/>
  <c r="E1171" i="2"/>
  <c r="H1171" i="2" s="1"/>
  <c r="C477" i="2"/>
  <c r="C484" i="2" s="1"/>
  <c r="G484" i="2" s="1"/>
  <c r="C1182" i="2"/>
  <c r="C1195" i="2" s="1"/>
  <c r="C612" i="2"/>
  <c r="C619" i="2" s="1"/>
  <c r="G619" i="2" s="1"/>
  <c r="E759" i="2"/>
  <c r="H759" i="2" s="1"/>
  <c r="F1211" i="2"/>
  <c r="E332" i="2"/>
  <c r="E358" i="2" s="1"/>
  <c r="E1210" i="2" s="1"/>
  <c r="F567" i="2"/>
  <c r="H1183" i="2"/>
  <c r="E937" i="2"/>
  <c r="H937" i="2" s="1"/>
  <c r="C310" i="2"/>
  <c r="C328" i="2" s="1"/>
  <c r="C1209" i="2" s="1"/>
  <c r="G659" i="2"/>
  <c r="C623" i="2"/>
  <c r="G623" i="2" s="1"/>
  <c r="H910" i="2"/>
  <c r="E909" i="2"/>
  <c r="C132" i="2"/>
  <c r="G132" i="2" s="1"/>
  <c r="H750" i="2"/>
  <c r="C533" i="2"/>
  <c r="C541" i="2" s="1"/>
  <c r="G541" i="2" s="1"/>
  <c r="E362" i="2"/>
  <c r="C332" i="2"/>
  <c r="G332" i="2" s="1"/>
  <c r="D172" i="2"/>
  <c r="D174" i="2" s="1"/>
  <c r="G67" i="2"/>
  <c r="C192" i="2"/>
  <c r="C200" i="2" s="1"/>
  <c r="C263" i="2" s="1"/>
  <c r="G263" i="2" s="1"/>
  <c r="C725" i="2"/>
  <c r="G726" i="2"/>
  <c r="E142" i="2"/>
  <c r="H151" i="2"/>
  <c r="E523" i="2"/>
  <c r="H524" i="2"/>
  <c r="C670" i="2"/>
  <c r="G671" i="2"/>
  <c r="C827" i="2"/>
  <c r="G828" i="2"/>
  <c r="C1000" i="2"/>
  <c r="G1000" i="2" s="1"/>
  <c r="G1001" i="2"/>
  <c r="E725" i="2"/>
  <c r="H726" i="2"/>
  <c r="G477" i="2"/>
  <c r="E922" i="2"/>
  <c r="H923" i="2"/>
  <c r="C960" i="2"/>
  <c r="G960" i="2" s="1"/>
  <c r="G961" i="2"/>
  <c r="H933" i="2"/>
  <c r="H934" i="2"/>
  <c r="F215" i="2"/>
  <c r="F1247" i="2" s="1"/>
  <c r="C208" i="2"/>
  <c r="G208" i="2" s="1"/>
  <c r="G209" i="2"/>
  <c r="C971" i="2"/>
  <c r="G972" i="2"/>
  <c r="C223" i="2"/>
  <c r="G224" i="2"/>
  <c r="H336" i="2"/>
  <c r="E398" i="2"/>
  <c r="H399" i="2"/>
  <c r="C212" i="2"/>
  <c r="G212" i="2" s="1"/>
  <c r="G213" i="2"/>
  <c r="E498" i="2"/>
  <c r="H499" i="2"/>
  <c r="C362" i="2"/>
  <c r="G363" i="2"/>
  <c r="E1029" i="2"/>
  <c r="H1030" i="2"/>
  <c r="E132" i="2"/>
  <c r="H132" i="2" s="1"/>
  <c r="H133" i="2"/>
  <c r="F891" i="2"/>
  <c r="H892" i="2"/>
  <c r="C765" i="2"/>
  <c r="G766" i="2"/>
  <c r="E827" i="2"/>
  <c r="H828" i="2"/>
  <c r="C922" i="2"/>
  <c r="G922" i="2" s="1"/>
  <c r="G923" i="2"/>
  <c r="E1160" i="2"/>
  <c r="C1039" i="2"/>
  <c r="G1040" i="2"/>
  <c r="F358" i="2"/>
  <c r="F1210" i="2" s="1"/>
  <c r="C488" i="2"/>
  <c r="G489" i="2"/>
  <c r="C635" i="2"/>
  <c r="G636" i="2"/>
  <c r="C1029" i="2"/>
  <c r="G1030" i="2"/>
  <c r="E1049" i="2"/>
  <c r="H1049" i="2" s="1"/>
  <c r="H1050" i="2"/>
  <c r="C709" i="2"/>
  <c r="G710" i="2"/>
  <c r="H363" i="2"/>
  <c r="C1049" i="2"/>
  <c r="G1050" i="2"/>
  <c r="E310" i="2"/>
  <c r="H314" i="2"/>
  <c r="C787" i="2"/>
  <c r="G788" i="2"/>
  <c r="E453" i="2"/>
  <c r="H454" i="2"/>
  <c r="E409" i="2"/>
  <c r="H410" i="2"/>
  <c r="C562" i="2"/>
  <c r="G563" i="2"/>
  <c r="E1039" i="2"/>
  <c r="H1040" i="2"/>
  <c r="C251" i="2"/>
  <c r="G252" i="2"/>
  <c r="E605" i="2"/>
  <c r="H606" i="2"/>
  <c r="E754" i="2"/>
  <c r="E758" i="2" s="1"/>
  <c r="H758" i="2" s="1"/>
  <c r="H755" i="2"/>
  <c r="E546" i="2"/>
  <c r="H546" i="2" s="1"/>
  <c r="H547" i="2"/>
  <c r="E670" i="2"/>
  <c r="H671" i="2"/>
  <c r="E860" i="2"/>
  <c r="H861" i="2"/>
  <c r="E806" i="2"/>
  <c r="H807" i="2"/>
  <c r="H1230" i="2"/>
  <c r="G1230" i="2"/>
  <c r="E960" i="2"/>
  <c r="H961" i="2"/>
  <c r="H1121" i="2"/>
  <c r="G1121" i="2"/>
  <c r="C1139" i="2"/>
  <c r="G1139" i="2" s="1"/>
  <c r="G1140" i="2"/>
  <c r="E1139" i="2"/>
  <c r="H1139" i="2" s="1"/>
  <c r="F1010" i="2"/>
  <c r="H1011" i="2"/>
  <c r="G336" i="2"/>
  <c r="C605" i="2"/>
  <c r="G606" i="2"/>
  <c r="C754" i="2"/>
  <c r="G755" i="2"/>
  <c r="C1058" i="2"/>
  <c r="G1058" i="2" s="1"/>
  <c r="G1062" i="2"/>
  <c r="H67" i="2"/>
  <c r="E212" i="2"/>
  <c r="H212" i="2" s="1"/>
  <c r="H213" i="2"/>
  <c r="E223" i="2"/>
  <c r="H224" i="2"/>
  <c r="E251" i="2"/>
  <c r="H252" i="2"/>
  <c r="E208" i="2"/>
  <c r="H208" i="2" s="1"/>
  <c r="H209" i="2"/>
  <c r="G58" i="2"/>
  <c r="H58" i="2"/>
  <c r="G173" i="2"/>
  <c r="F173" i="2"/>
  <c r="C151" i="2"/>
  <c r="G152" i="2"/>
  <c r="E139" i="2"/>
  <c r="H139" i="2" s="1"/>
  <c r="H140" i="2"/>
  <c r="C806" i="2"/>
  <c r="D1139" i="2"/>
  <c r="D1149" i="2" s="1"/>
  <c r="D1242" i="2"/>
  <c r="E947" i="2"/>
  <c r="E442" i="2"/>
  <c r="D947" i="2"/>
  <c r="D967" i="2" s="1"/>
  <c r="C933" i="2"/>
  <c r="C947" i="2"/>
  <c r="D1210" i="2"/>
  <c r="E100" i="2"/>
  <c r="H100" i="2" s="1"/>
  <c r="E417" i="2"/>
  <c r="D718" i="2"/>
  <c r="D719" i="2" s="1"/>
  <c r="E709" i="2"/>
  <c r="D417" i="2"/>
  <c r="D438" i="2" s="1"/>
  <c r="D467" i="2" s="1"/>
  <c r="D574" i="2"/>
  <c r="D589" i="2" s="1"/>
  <c r="D590" i="2" s="1"/>
  <c r="D53" i="2"/>
  <c r="D79" i="2" s="1"/>
  <c r="D903" i="2"/>
  <c r="C903" i="2"/>
  <c r="D855" i="2"/>
  <c r="D207" i="2"/>
  <c r="D215" i="2" s="1"/>
  <c r="D264" i="2" s="1"/>
  <c r="C574" i="2"/>
  <c r="C909" i="2"/>
  <c r="D90" i="2"/>
  <c r="C90" i="2"/>
  <c r="G90" i="2" s="1"/>
  <c r="D909" i="2"/>
  <c r="D929" i="2" s="1"/>
  <c r="D735" i="2"/>
  <c r="C53" i="2"/>
  <c r="C79" i="2" s="1"/>
  <c r="E90" i="2"/>
  <c r="H90" i="2" s="1"/>
  <c r="D143" i="2"/>
  <c r="D142" i="2" s="1"/>
  <c r="C558" i="2"/>
  <c r="E800" i="2"/>
  <c r="C417" i="2"/>
  <c r="E574" i="2"/>
  <c r="E589" i="2" s="1"/>
  <c r="E590" i="2" s="1"/>
  <c r="D1215" i="2"/>
  <c r="D100" i="2"/>
  <c r="D558" i="2"/>
  <c r="D800" i="2"/>
  <c r="D232" i="2"/>
  <c r="D231" i="2" s="1"/>
  <c r="D241" i="2" s="1"/>
  <c r="D266" i="2" s="1"/>
  <c r="C232" i="2"/>
  <c r="C231" i="2" s="1"/>
  <c r="C241" i="2" s="1"/>
  <c r="C266" i="2" s="1"/>
  <c r="D1211" i="2"/>
  <c r="F658" i="2"/>
  <c r="H658" i="2" s="1"/>
  <c r="D263" i="2"/>
  <c r="D1209" i="2"/>
  <c r="C100" i="2"/>
  <c r="G100" i="2" s="1"/>
  <c r="D640" i="2"/>
  <c r="E1175" i="2" l="1"/>
  <c r="H1175" i="2" s="1"/>
  <c r="C1149" i="2"/>
  <c r="E1176" i="2"/>
  <c r="H1176" i="2" s="1"/>
  <c r="G1182" i="2"/>
  <c r="G612" i="2"/>
  <c r="H960" i="2"/>
  <c r="E967" i="2"/>
  <c r="H967" i="2" s="1"/>
  <c r="E1149" i="2"/>
  <c r="G310" i="2"/>
  <c r="C929" i="2"/>
  <c r="G929" i="2" s="1"/>
  <c r="C630" i="2"/>
  <c r="G630" i="2" s="1"/>
  <c r="G533" i="2"/>
  <c r="H922" i="2"/>
  <c r="E929" i="2"/>
  <c r="H929" i="2" s="1"/>
  <c r="E558" i="2"/>
  <c r="H558" i="2" s="1"/>
  <c r="E1065" i="2"/>
  <c r="H1065" i="2" s="1"/>
  <c r="H332" i="2"/>
  <c r="C967" i="2"/>
  <c r="G967" i="2" s="1"/>
  <c r="G192" i="2"/>
  <c r="E1164" i="2"/>
  <c r="E1195" i="2"/>
  <c r="E1196" i="2" s="1"/>
  <c r="H1182" i="2"/>
  <c r="C438" i="2"/>
  <c r="G438" i="2" s="1"/>
  <c r="G417" i="2"/>
  <c r="H909" i="2"/>
  <c r="E449" i="2"/>
  <c r="H449" i="2" s="1"/>
  <c r="H442" i="2"/>
  <c r="C609" i="2"/>
  <c r="G609" i="2" s="1"/>
  <c r="G605" i="2"/>
  <c r="E817" i="2"/>
  <c r="H806" i="2"/>
  <c r="E680" i="2"/>
  <c r="H670" i="2"/>
  <c r="H754" i="2"/>
  <c r="C250" i="2"/>
  <c r="G251" i="2"/>
  <c r="E413" i="2"/>
  <c r="H409" i="2"/>
  <c r="C799" i="2"/>
  <c r="G799" i="2" s="1"/>
  <c r="G787" i="2"/>
  <c r="C1065" i="2"/>
  <c r="G1065" i="2" s="1"/>
  <c r="G1049" i="2"/>
  <c r="C718" i="2"/>
  <c r="G709" i="2"/>
  <c r="C1033" i="2"/>
  <c r="G1033" i="2" s="1"/>
  <c r="G1029" i="2"/>
  <c r="C492" i="2"/>
  <c r="G488" i="2"/>
  <c r="E838" i="2"/>
  <c r="H827" i="2"/>
  <c r="H838" i="2" s="1"/>
  <c r="F902" i="2"/>
  <c r="H891" i="2"/>
  <c r="C394" i="2"/>
  <c r="G362" i="2"/>
  <c r="C222" i="2"/>
  <c r="G223" i="2"/>
  <c r="F662" i="2"/>
  <c r="H662" i="2" s="1"/>
  <c r="G658" i="2"/>
  <c r="E207" i="2"/>
  <c r="E215" i="2" s="1"/>
  <c r="H1210" i="2"/>
  <c r="H947" i="2"/>
  <c r="F1149" i="2"/>
  <c r="G1120" i="2"/>
  <c r="H1120" i="2"/>
  <c r="C1043" i="2"/>
  <c r="G1043" i="2" s="1"/>
  <c r="G1039" i="2"/>
  <c r="E405" i="2"/>
  <c r="H405" i="2" s="1"/>
  <c r="H398" i="2"/>
  <c r="E734" i="2"/>
  <c r="H725" i="2"/>
  <c r="C838" i="2"/>
  <c r="G838" i="2" s="1"/>
  <c r="G827" i="2"/>
  <c r="E529" i="2"/>
  <c r="H529" i="2" s="1"/>
  <c r="H523" i="2"/>
  <c r="C1196" i="2"/>
  <c r="G1196" i="2" s="1"/>
  <c r="G1195" i="2"/>
  <c r="C589" i="2"/>
  <c r="G574" i="2"/>
  <c r="E438" i="2"/>
  <c r="H438" i="2" s="1"/>
  <c r="H417" i="2"/>
  <c r="G754" i="2"/>
  <c r="C758" i="2"/>
  <c r="E871" i="2"/>
  <c r="H860" i="2"/>
  <c r="E609" i="2"/>
  <c r="E640" i="2" s="1"/>
  <c r="H605" i="2"/>
  <c r="E1043" i="2"/>
  <c r="H1039" i="2"/>
  <c r="C566" i="2"/>
  <c r="G562" i="2"/>
  <c r="E466" i="2"/>
  <c r="H453" i="2"/>
  <c r="E328" i="2"/>
  <c r="H310" i="2"/>
  <c r="E394" i="2"/>
  <c r="H362" i="2"/>
  <c r="C639" i="2"/>
  <c r="G639" i="2" s="1"/>
  <c r="G635" i="2"/>
  <c r="C777" i="2"/>
  <c r="G765" i="2"/>
  <c r="E1033" i="2"/>
  <c r="H1033" i="2" s="1"/>
  <c r="H1029" i="2"/>
  <c r="E504" i="2"/>
  <c r="H498" i="2"/>
  <c r="G971" i="2"/>
  <c r="C981" i="2"/>
  <c r="G981" i="2" s="1"/>
  <c r="C943" i="2"/>
  <c r="G943" i="2" s="1"/>
  <c r="G933" i="2"/>
  <c r="C817" i="2"/>
  <c r="G806" i="2"/>
  <c r="F1016" i="2"/>
  <c r="H1010" i="2"/>
  <c r="H358" i="2"/>
  <c r="C207" i="2"/>
  <c r="C215" i="2" s="1"/>
  <c r="G215" i="2" s="1"/>
  <c r="C680" i="2"/>
  <c r="G680" i="2" s="1"/>
  <c r="G670" i="2"/>
  <c r="C1242" i="2"/>
  <c r="G1242" i="2" s="1"/>
  <c r="G200" i="2"/>
  <c r="C734" i="2"/>
  <c r="G725" i="2"/>
  <c r="E222" i="2"/>
  <c r="H223" i="2"/>
  <c r="E250" i="2"/>
  <c r="H251" i="2"/>
  <c r="F172" i="2"/>
  <c r="G172" i="2"/>
  <c r="C143" i="2"/>
  <c r="G151" i="2"/>
  <c r="D256" i="2"/>
  <c r="D294" i="2" s="1"/>
  <c r="D89" i="2"/>
  <c r="D158" i="2" s="1"/>
  <c r="F264" i="2"/>
  <c r="C89" i="2"/>
  <c r="F328" i="2"/>
  <c r="F1209" i="2" s="1"/>
  <c r="E943" i="2"/>
  <c r="D1213" i="2"/>
  <c r="D567" i="2"/>
  <c r="D641" i="2" s="1"/>
  <c r="D1247" i="2"/>
  <c r="D994" i="2"/>
  <c r="E89" i="2"/>
  <c r="D1253" i="2"/>
  <c r="D1254" i="2" s="1"/>
  <c r="C1257" i="2"/>
  <c r="D1257" i="2"/>
  <c r="D268" i="2"/>
  <c r="F508" i="2"/>
  <c r="E174" i="2"/>
  <c r="F1213" i="2" l="1"/>
  <c r="F1208" i="2"/>
  <c r="F1243" i="2" s="1"/>
  <c r="F1034" i="2"/>
  <c r="F903" i="2"/>
  <c r="G662" i="2"/>
  <c r="F1253" i="2"/>
  <c r="H215" i="2"/>
  <c r="E1213" i="2"/>
  <c r="C567" i="2"/>
  <c r="G567" i="2" s="1"/>
  <c r="F663" i="2"/>
  <c r="H663" i="2" s="1"/>
  <c r="E467" i="2"/>
  <c r="C264" i="2"/>
  <c r="G264" i="2" s="1"/>
  <c r="C994" i="2"/>
  <c r="C1213" i="2"/>
  <c r="H207" i="2"/>
  <c r="E994" i="2"/>
  <c r="H943" i="2"/>
  <c r="C855" i="2"/>
  <c r="G855" i="2" s="1"/>
  <c r="G817" i="2"/>
  <c r="G328" i="2"/>
  <c r="H328" i="2"/>
  <c r="C735" i="2"/>
  <c r="G735" i="2" s="1"/>
  <c r="G734" i="2"/>
  <c r="G207" i="2"/>
  <c r="H504" i="2"/>
  <c r="E1209" i="2"/>
  <c r="G777" i="2"/>
  <c r="C800" i="2"/>
  <c r="G800" i="2" s="1"/>
  <c r="H394" i="2"/>
  <c r="E1211" i="2"/>
  <c r="H466" i="2"/>
  <c r="E1215" i="2"/>
  <c r="H1043" i="2"/>
  <c r="E1044" i="2"/>
  <c r="H1044" i="2" s="1"/>
  <c r="H871" i="2"/>
  <c r="E903" i="2"/>
  <c r="E567" i="2"/>
  <c r="H567" i="2" s="1"/>
  <c r="H734" i="2"/>
  <c r="E735" i="2"/>
  <c r="H735" i="2" s="1"/>
  <c r="G394" i="2"/>
  <c r="C1211" i="2"/>
  <c r="C1253" i="2" s="1"/>
  <c r="E1212" i="2"/>
  <c r="H1212" i="2" s="1"/>
  <c r="H413" i="2"/>
  <c r="C254" i="2"/>
  <c r="G250" i="2"/>
  <c r="H680" i="2"/>
  <c r="E719" i="2"/>
  <c r="C640" i="2"/>
  <c r="G640" i="2" s="1"/>
  <c r="H1016" i="2"/>
  <c r="C759" i="2"/>
  <c r="G759" i="2" s="1"/>
  <c r="G758" i="2"/>
  <c r="F1165" i="2"/>
  <c r="G1149" i="2"/>
  <c r="H1149" i="2"/>
  <c r="G566" i="2"/>
  <c r="C1215" i="2"/>
  <c r="H609" i="2"/>
  <c r="H640" i="2"/>
  <c r="C590" i="2"/>
  <c r="G590" i="2" s="1"/>
  <c r="G589" i="2"/>
  <c r="C1044" i="2"/>
  <c r="G1044" i="2" s="1"/>
  <c r="C226" i="2"/>
  <c r="G222" i="2"/>
  <c r="H902" i="2"/>
  <c r="G492" i="2"/>
  <c r="C1208" i="2"/>
  <c r="G718" i="2"/>
  <c r="C719" i="2"/>
  <c r="G719" i="2" s="1"/>
  <c r="H817" i="2"/>
  <c r="E855" i="2"/>
  <c r="H855" i="2" s="1"/>
  <c r="H1196" i="2"/>
  <c r="H1195" i="2"/>
  <c r="E264" i="2"/>
  <c r="H264" i="2" s="1"/>
  <c r="E226" i="2"/>
  <c r="H222" i="2"/>
  <c r="E254" i="2"/>
  <c r="E1247" i="2" s="1"/>
  <c r="H250" i="2"/>
  <c r="F174" i="2"/>
  <c r="G174" i="2"/>
  <c r="C142" i="2"/>
  <c r="E158" i="2"/>
  <c r="H89" i="2"/>
  <c r="G89" i="2"/>
  <c r="F467" i="2"/>
  <c r="D1261" i="2"/>
  <c r="F1258" i="2" l="1"/>
  <c r="E1248" i="2"/>
  <c r="G663" i="2"/>
  <c r="H719" i="2"/>
  <c r="H1211" i="2"/>
  <c r="H903" i="2"/>
  <c r="G1209" i="2"/>
  <c r="H1209" i="2"/>
  <c r="C265" i="2"/>
  <c r="G226" i="2"/>
  <c r="C1252" i="2"/>
  <c r="C256" i="2"/>
  <c r="C294" i="2" s="1"/>
  <c r="H1208" i="2"/>
  <c r="G1208" i="2"/>
  <c r="F1254" i="2"/>
  <c r="G1253" i="2"/>
  <c r="F641" i="2"/>
  <c r="H467" i="2"/>
  <c r="E1253" i="2"/>
  <c r="H1253" i="2" s="1"/>
  <c r="E641" i="2"/>
  <c r="C267" i="2"/>
  <c r="G267" i="2" s="1"/>
  <c r="G254" i="2"/>
  <c r="C1247" i="2"/>
  <c r="G1211" i="2"/>
  <c r="H1213" i="2"/>
  <c r="G1213" i="2"/>
  <c r="E265" i="2"/>
  <c r="H265" i="2" s="1"/>
  <c r="H226" i="2"/>
  <c r="E1252" i="2"/>
  <c r="E267" i="2"/>
  <c r="H267" i="2" s="1"/>
  <c r="H254" i="2"/>
  <c r="H1247" i="2"/>
  <c r="C158" i="2"/>
  <c r="H641" i="2" l="1"/>
  <c r="F1244" i="2"/>
  <c r="G265" i="2"/>
  <c r="C268" i="2"/>
  <c r="G1247" i="2"/>
  <c r="C1261" i="2"/>
  <c r="G1252" i="2"/>
  <c r="C1254" i="2"/>
  <c r="G1254" i="2" s="1"/>
  <c r="H1252" i="2"/>
  <c r="E1254" i="2"/>
  <c r="H1254" i="2" s="1"/>
  <c r="C1116" i="2"/>
  <c r="C1165" i="2" s="1"/>
  <c r="G1165" i="2" s="1"/>
  <c r="C1214" i="2" l="1"/>
  <c r="E1214" i="2"/>
  <c r="D1116" i="2"/>
  <c r="D1214" i="2" s="1"/>
  <c r="E1258" i="2" l="1"/>
  <c r="H1258" i="2" s="1"/>
  <c r="H1214" i="2"/>
  <c r="C1258" i="2"/>
  <c r="G1214" i="2"/>
  <c r="D1258" i="2"/>
  <c r="D1259" i="2" s="1"/>
  <c r="E1165" i="2"/>
  <c r="D1165" i="2"/>
  <c r="E1249" i="2"/>
  <c r="H1165" i="2" l="1"/>
  <c r="C1259" i="2"/>
  <c r="G1258" i="2"/>
  <c r="D1248" i="2"/>
  <c r="D1249" i="2" l="1"/>
  <c r="D1006" i="2" l="1"/>
  <c r="D1034" i="2" s="1"/>
  <c r="D1197" i="2" s="1"/>
  <c r="D1198" i="2" s="1"/>
  <c r="C1006" i="2"/>
  <c r="G1006" i="2" s="1"/>
  <c r="G1034" i="2" s="1"/>
  <c r="E1006" i="2"/>
  <c r="E1034" i="2" s="1"/>
  <c r="E1197" i="2" s="1"/>
  <c r="E1198" i="2" s="1"/>
  <c r="H1034" i="2" l="1"/>
  <c r="C1034" i="2"/>
  <c r="C1197" i="2" s="1"/>
  <c r="C1207" i="2"/>
  <c r="D1207" i="2"/>
  <c r="E1207" i="2"/>
  <c r="H1207" i="2" s="1"/>
  <c r="C1243" i="2" l="1"/>
  <c r="G1243" i="2" s="1"/>
  <c r="G1207" i="2"/>
  <c r="D1243" i="2"/>
  <c r="D1216" i="2"/>
  <c r="C1269" i="2"/>
  <c r="E1216" i="2"/>
  <c r="E1243" i="2"/>
  <c r="E1262" i="2" s="1"/>
  <c r="H1243" i="2" l="1"/>
  <c r="C1244" i="2"/>
  <c r="G1244" i="2" s="1"/>
  <c r="D1244" i="2"/>
  <c r="D1262" i="2"/>
  <c r="D1263" i="2" s="1"/>
  <c r="D1265" i="2" s="1"/>
  <c r="C358" i="2" l="1"/>
  <c r="G358" i="2" s="1"/>
  <c r="C1210" i="2" l="1"/>
  <c r="C467" i="2"/>
  <c r="C641" i="2" l="1"/>
  <c r="G467" i="2"/>
  <c r="C1248" i="2"/>
  <c r="C1262" i="2" s="1"/>
  <c r="C1263" i="2" s="1"/>
  <c r="C1265" i="2" s="1"/>
  <c r="G1210" i="2"/>
  <c r="C1216" i="2"/>
  <c r="F71" i="2"/>
  <c r="F233" i="2"/>
  <c r="C1249" i="2" l="1"/>
  <c r="G233" i="2"/>
  <c r="H233" i="2"/>
  <c r="C1198" i="2"/>
  <c r="G641" i="2"/>
  <c r="F70" i="2"/>
  <c r="G71" i="2"/>
  <c r="H71" i="2"/>
  <c r="F232" i="2"/>
  <c r="G232" i="2" s="1"/>
  <c r="F231" i="2" l="1"/>
  <c r="F241" i="2" s="1"/>
  <c r="F1257" i="2" s="1"/>
  <c r="F1261" i="2" s="1"/>
  <c r="F53" i="2"/>
  <c r="F79" i="2" s="1"/>
  <c r="G70" i="2"/>
  <c r="F990" i="2"/>
  <c r="H990" i="2" s="1"/>
  <c r="F146" i="2"/>
  <c r="F985" i="2"/>
  <c r="G147" i="2" l="1"/>
  <c r="G231" i="2"/>
  <c r="G79" i="2"/>
  <c r="G53" i="2"/>
  <c r="G146" i="2"/>
  <c r="F143" i="2"/>
  <c r="H146" i="2"/>
  <c r="H147" i="2"/>
  <c r="F989" i="2"/>
  <c r="H989" i="2" s="1"/>
  <c r="G241" i="2" l="1"/>
  <c r="F256" i="2"/>
  <c r="F266" i="2"/>
  <c r="F993" i="2"/>
  <c r="G143" i="2"/>
  <c r="F142" i="2"/>
  <c r="H143" i="2"/>
  <c r="H993" i="2" l="1"/>
  <c r="F1215" i="2"/>
  <c r="G266" i="2"/>
  <c r="F268" i="2"/>
  <c r="G268" i="2" s="1"/>
  <c r="F294" i="2"/>
  <c r="G294" i="2" s="1"/>
  <c r="G256" i="2"/>
  <c r="G1257" i="2"/>
  <c r="G1261" i="2"/>
  <c r="F1259" i="2"/>
  <c r="F994" i="2"/>
  <c r="F158" i="2"/>
  <c r="H142" i="2"/>
  <c r="G142" i="2"/>
  <c r="G1259" i="2" l="1"/>
  <c r="F1248" i="2"/>
  <c r="F1262" i="2" s="1"/>
  <c r="F1265" i="2" s="1"/>
  <c r="F1216" i="2"/>
  <c r="H994" i="2"/>
  <c r="F1197" i="2"/>
  <c r="F1198" i="2" s="1"/>
  <c r="H1215" i="2"/>
  <c r="G1215" i="2"/>
  <c r="G994" i="2"/>
  <c r="G158" i="2"/>
  <c r="H158" i="2"/>
  <c r="F1269" i="2" l="1"/>
  <c r="G1269" i="2" s="1"/>
  <c r="G1265" i="2"/>
  <c r="H1197" i="2"/>
  <c r="G1197" i="2"/>
  <c r="H1216" i="2"/>
  <c r="G1216" i="2"/>
  <c r="G1248" i="2"/>
  <c r="H1248" i="2"/>
  <c r="F1249" i="2"/>
  <c r="G1249" i="2" s="1"/>
  <c r="H1262" i="2" l="1"/>
  <c r="G1262" i="2"/>
  <c r="G1198" i="2"/>
  <c r="H1198" i="2"/>
  <c r="F1263" i="2"/>
  <c r="H56" i="2"/>
  <c r="H194" i="2"/>
  <c r="E55" i="2"/>
  <c r="H55" i="2" s="1"/>
  <c r="E193" i="2"/>
  <c r="G1263" i="2" l="1"/>
  <c r="H193" i="2"/>
  <c r="E192" i="2"/>
  <c r="E200" i="2" s="1"/>
  <c r="E1242" i="2" s="1"/>
  <c r="E1244" i="2" s="1"/>
  <c r="E54" i="2"/>
  <c r="H54" i="2" s="1"/>
  <c r="H192" i="2" l="1"/>
  <c r="H200" i="2" l="1"/>
  <c r="E263" i="2"/>
  <c r="H263" i="2" l="1"/>
  <c r="H1244" i="2"/>
  <c r="H1242" i="2"/>
  <c r="H77" i="2"/>
  <c r="E74" i="2"/>
  <c r="H74" i="2" s="1"/>
  <c r="H239" i="2"/>
  <c r="E232" i="2" l="1"/>
  <c r="H232" i="2" s="1"/>
  <c r="E70" i="2"/>
  <c r="E53" i="2" s="1"/>
  <c r="E79" i="2" s="1"/>
  <c r="H79" i="2" s="1"/>
  <c r="H236" i="2" l="1"/>
  <c r="E231" i="2"/>
  <c r="H53" i="2"/>
  <c r="H70" i="2"/>
  <c r="H231" i="2" l="1"/>
  <c r="E241" i="2"/>
  <c r="E266" i="2" s="1"/>
  <c r="E268" i="2" s="1"/>
  <c r="H268" i="2" s="1"/>
  <c r="E1257" i="2" l="1"/>
  <c r="E1261" i="2" s="1"/>
  <c r="E1263" i="2" s="1"/>
  <c r="E256" i="2"/>
  <c r="H256" i="2" s="1"/>
  <c r="H241" i="2"/>
  <c r="H266" i="2"/>
  <c r="E1265" i="2" l="1"/>
  <c r="E1269" i="2" s="1"/>
  <c r="H1263" i="2"/>
  <c r="H1261" i="2"/>
  <c r="H1257" i="2"/>
  <c r="E1259" i="2"/>
  <c r="E294" i="2"/>
  <c r="H294" i="2" s="1"/>
</calcChain>
</file>

<file path=xl/sharedStrings.xml><?xml version="1.0" encoding="utf-8"?>
<sst xmlns="http://schemas.openxmlformats.org/spreadsheetml/2006/main" count="1585" uniqueCount="389">
  <si>
    <t xml:space="preserve">I. OPĆI DIO  </t>
  </si>
  <si>
    <t>Oznaka</t>
  </si>
  <si>
    <t>6 Prihodi poslovanja</t>
  </si>
  <si>
    <t>7 Prihodi od prodaje nefinancijske imovine</t>
  </si>
  <si>
    <t xml:space="preserve"> PRIHODI UKUPNO</t>
  </si>
  <si>
    <t>3 Rashodi poslovanja</t>
  </si>
  <si>
    <t>4 Rashodi za nabavu nefinancijske imovine</t>
  </si>
  <si>
    <t>RASHODI UKUPNO</t>
  </si>
  <si>
    <t>8 Primici od financijske imovine i zaduživanja</t>
  </si>
  <si>
    <t>PRIHODI I PRIMICI PO EKONOMSKOJ KLASIFIKACIJI</t>
  </si>
  <si>
    <t>Naziv računa</t>
  </si>
  <si>
    <t>Prihodi iz nadležnog proračuna i od HZZO-a temeljem ugovornih obveza</t>
  </si>
  <si>
    <t>Prihodi od nadležmnog proračuna</t>
  </si>
  <si>
    <t>Prihodi iz nadležnog proračuna za financiranje rashoda poslovanja</t>
  </si>
  <si>
    <t>Prihodi iz nadležnog proračuna za financiranje rashoda za nabavu nefinancijske imovine</t>
  </si>
  <si>
    <t>Prihodi od prodaje proizvoda i robe te pruženih usluga i prihodi od donacija</t>
  </si>
  <si>
    <t>Prihodi od prodaje proizvoda i robe te pruženih usluga</t>
  </si>
  <si>
    <t>Prihodi po posebnim propisima</t>
  </si>
  <si>
    <t>Sufinanciranje cijene usluge, participacije i slično</t>
  </si>
  <si>
    <t>Prihodi od imovine</t>
  </si>
  <si>
    <t>Pomoći iz inozemstva i od subjekata unutar općeg proračuna</t>
  </si>
  <si>
    <t>Pomoći proračunskim korisnicima iz proračuna koji im nije nadležan</t>
  </si>
  <si>
    <t>RASHODI I IZDACI PO EKONOMSKOJ KLASIFIKACIJI</t>
  </si>
  <si>
    <t>Rashodi za zaposlene</t>
  </si>
  <si>
    <t>Plaće</t>
  </si>
  <si>
    <t>Plaće za redovan rad</t>
  </si>
  <si>
    <t>Plaće u naravi</t>
  </si>
  <si>
    <t>Plaće za posebne uvjete rada</t>
  </si>
  <si>
    <t xml:space="preserve">Ostali rashodi za zaposlene </t>
  </si>
  <si>
    <t>3121</t>
  </si>
  <si>
    <t>Doprinosi na plaće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</si>
  <si>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</si>
  <si>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</si>
  <si>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</si>
  <si>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</si>
  <si>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3211</t>
  </si>
  <si>
    <t>Službena putovanja</t>
  </si>
  <si>
    <t>3212</t>
  </si>
  <si>
    <t>Naknade za prijevoz, za rad na terenu i odvojeni život</t>
  </si>
  <si>
    <t>Stručno usavršavanje zaposlenika</t>
  </si>
  <si>
    <t>Ostale naknade troškova zaposlenim</t>
  </si>
  <si>
    <t>Rashodi za materijal i energiju</t>
  </si>
  <si>
    <t>3221</t>
  </si>
  <si>
    <t>Uredski materijal i ostali materijalni rashodi</t>
  </si>
  <si>
    <t>Materijal i sirovine</t>
  </si>
  <si>
    <t>3223</t>
  </si>
  <si>
    <t>Energija</t>
  </si>
  <si>
    <t>3224</t>
  </si>
  <si>
    <t>Materijal i dijelovi za tekuće i investicijsko održavanje</t>
  </si>
  <si>
    <t>Rashodi za usluge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</si>
  <si>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</si>
  <si>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</si>
  <si>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</si>
  <si>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</si>
  <si>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</si>
  <si>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</si>
  <si>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Zdravstvene i veterinarske usluge</t>
  </si>
  <si>
    <t>Intelektualne usluge</t>
  </si>
  <si>
    <t>3238</t>
  </si>
  <si>
    <t>Računalne usluge</t>
  </si>
  <si>
    <t>3239</t>
  </si>
  <si>
    <t>Ostale usluge</t>
  </si>
  <si>
    <t xml:space="preserve">Naknade troškova osobama izvan radnog odnosa </t>
  </si>
  <si>
    <t>Ostali nespomenuti rashodi poslovanja</t>
  </si>
  <si>
    <t>3291</t>
  </si>
  <si>
    <t>Naknade za rad predstavničkih i izvršnih tijela, povjerenstava i slično</t>
  </si>
  <si>
    <t>3293</t>
  </si>
  <si>
    <t>Reprezentacija</t>
  </si>
  <si>
    <t>Članarine</t>
  </si>
  <si>
    <t>Pristojbe i naknade</t>
  </si>
  <si>
    <t>3299</t>
  </si>
  <si>
    <t>Financijski rashodi</t>
  </si>
  <si>
    <t>Ostali financijski rashodi</t>
  </si>
  <si>
    <t>3431</t>
  </si>
  <si>
    <t>Bankarske usluge i usluge platnog prometa</t>
  </si>
  <si>
    <t>Zatezne kamate</t>
  </si>
  <si>
    <t>Rashodi za nabavu proizvedene dugotrajne imovine</t>
  </si>
  <si>
    <t>Postrojenja i oprema</t>
  </si>
  <si>
    <t>4221</t>
  </si>
  <si>
    <t>Uredska oprema i namještaj</t>
  </si>
  <si>
    <t>4222</t>
  </si>
  <si>
    <t>Knjige</t>
  </si>
  <si>
    <t>Nematerijalna proizvedena imovina</t>
  </si>
  <si>
    <t>Ulaganje u računalne programe</t>
  </si>
  <si>
    <t>Dodatna ulaganja na građevinskim objektima</t>
  </si>
  <si>
    <t>UKUPNO Izvor financiranja Opći prihodi i primici</t>
  </si>
  <si>
    <t>Izvor financiranja 3 Vlastiti prihodi</t>
  </si>
  <si>
    <t>Prihodi od financijske imovine</t>
  </si>
  <si>
    <t>UKUPNO Izvor financiranja Vlastiti prihodi</t>
  </si>
  <si>
    <t xml:space="preserve">Izvor financiranja 4 Prihodi za posebne namjene </t>
  </si>
  <si>
    <t>UKUPNO Izvor financiranja Prihodi za posebne namjene</t>
  </si>
  <si>
    <t xml:space="preserve">Izvor financiranja 5 Pomoći </t>
  </si>
  <si>
    <t>UKUPNO Izvor financiranja Pomoći</t>
  </si>
  <si>
    <t>Opći prihodi i primici</t>
  </si>
  <si>
    <t xml:space="preserve">Prihodi za posebne namjene </t>
  </si>
  <si>
    <t>Pomoći</t>
  </si>
  <si>
    <t xml:space="preserve">KORIŠTENJE PRENESENOG VIŠKA </t>
  </si>
  <si>
    <t>Izvor financiranja 3.2.2. Vlastiti prihodi - preneseni višak</t>
  </si>
  <si>
    <t xml:space="preserve">Višak prihoda poslovanja </t>
  </si>
  <si>
    <t>UKUPNO Izvor financiranja Vlastiti prihodi - preneseni višak</t>
  </si>
  <si>
    <t>Izvor financiranja 4.8.2. Prihodi za posebne namjene - preneseni višak</t>
  </si>
  <si>
    <t>UKUPNO Izvor financiranja Prihodi za posebne namjene - preneseni višak</t>
  </si>
  <si>
    <t>Izvor financiranja 5.5.2. Pomoći - preneseni višak</t>
  </si>
  <si>
    <t>Sveukupno prihodi</t>
  </si>
  <si>
    <t>RASHODI I IZDACI</t>
  </si>
  <si>
    <t>Izvor financiranja  3.2.2. Vlastiti prihodi -  prenesena sredstva</t>
  </si>
  <si>
    <t>Ostale nalnade zaposlenima</t>
  </si>
  <si>
    <t>Sitni inventar i auto gume</t>
  </si>
  <si>
    <t>Usluge investicijskog održavanja</t>
  </si>
  <si>
    <t>Bankarske usluge</t>
  </si>
  <si>
    <t>Izvor financiranja  4.4.1.  Prihodi za posebne namjene - Decentralizacija</t>
  </si>
  <si>
    <t>Sitni inventar</t>
  </si>
  <si>
    <t>Naknade članovima povjerenstava</t>
  </si>
  <si>
    <t xml:space="preserve">Izvor financiranja 4.8.1. Prihodi za posebne namjene </t>
  </si>
  <si>
    <t>Izvor financiranja 4.8.2. Prihodi za posebne namjene - prenesena sredstva</t>
  </si>
  <si>
    <t xml:space="preserve">Izvor financiranja 5.4.1. Pomoći </t>
  </si>
  <si>
    <t>Plaće bruto</t>
  </si>
  <si>
    <t>Ostali rashodi za zaposlene</t>
  </si>
  <si>
    <t>Nagrade</t>
  </si>
  <si>
    <t>Doprinosi za zdravstveno osiguranje</t>
  </si>
  <si>
    <t>Doprinosi za zapošljavanje</t>
  </si>
  <si>
    <t>Naknade za prijevoz na posao i s posla</t>
  </si>
  <si>
    <t>Zdravstvene usluge</t>
  </si>
  <si>
    <t>Izvor financiranja 5.4.2. Pomoći - prenesena sredstva</t>
  </si>
  <si>
    <t xml:space="preserve">Izvor financiranja  3.2.1. Vlastiti prihodi </t>
  </si>
  <si>
    <t>Izvor financiranja  3.2.2. Vlastiti prihodi - prenesena sredstva</t>
  </si>
  <si>
    <t>Materijal i djelovi za tekuće održavanje</t>
  </si>
  <si>
    <t>Izvor financiranja 5.4.1 .Pomoći od nenadležnog proračuna</t>
  </si>
  <si>
    <t>Postrojenje i oprema</t>
  </si>
  <si>
    <t>Računala i računalna oprema</t>
  </si>
  <si>
    <t>Uredski materijal</t>
  </si>
  <si>
    <t>Usluga prijevoza</t>
  </si>
  <si>
    <t>Ostali nespomenuti rashodi</t>
  </si>
  <si>
    <t>Izvor financiranja 3.2.2 Vlastiti prihodi - prenesena sredstva</t>
  </si>
  <si>
    <t>Izvor financiranja 4.8.1 Prihodi za posebne namjene</t>
  </si>
  <si>
    <t>Izvor financiranja 5.4.2 Pomoći  PK prenesna sredstva</t>
  </si>
  <si>
    <t>Ostale nespomenute usluge</t>
  </si>
  <si>
    <t>Izvor financiranja 5.4.1 Pomoći PK</t>
  </si>
  <si>
    <t>Doprinosi za zdravstveno</t>
  </si>
  <si>
    <t>Doprinosi zapošljavanje</t>
  </si>
  <si>
    <t xml:space="preserve">Izvor financiranja 4.4.1. Prihodi za posebne namjene - Decentralizacija </t>
  </si>
  <si>
    <t>Usluge telefona,pošte i prijevoza</t>
  </si>
  <si>
    <t>Izvor financiranja 5.4.1. Pomoći PK</t>
  </si>
  <si>
    <t>Tekući prijenosi između proračunskih korisnika istog proračuna</t>
  </si>
  <si>
    <t>T400002 Školski medni dan</t>
  </si>
  <si>
    <t>Izvor financiranja 5.1.1. Pomoći</t>
  </si>
  <si>
    <t>Izvor financiranja 1.1.1. Opći prihodi i primici</t>
  </si>
  <si>
    <t>Doprinos za zdravstveno osiguranje</t>
  </si>
  <si>
    <t>Izvor financiranja 5.3.1 Pomoći EU</t>
  </si>
  <si>
    <t>Plaće za zaposlene</t>
  </si>
  <si>
    <t>Izvor financiranja 5.5.1 Pomoći EU za PK</t>
  </si>
  <si>
    <t>Izvor financiranja 1.1.1 Opći prihodi i primici</t>
  </si>
  <si>
    <t xml:space="preserve">RASHODI PO IZVORIMA FINANCIRANJA </t>
  </si>
  <si>
    <t xml:space="preserve">Vlastiti prihodi </t>
  </si>
  <si>
    <t>Vlastiti prihodi - preneseni višak</t>
  </si>
  <si>
    <t>Prihodi za posebne namjene</t>
  </si>
  <si>
    <t>Prihodi za posebne namjene- preneseni višak</t>
  </si>
  <si>
    <t xml:space="preserve">Pomoći </t>
  </si>
  <si>
    <t xml:space="preserve">Pomoći - preneseni višak </t>
  </si>
  <si>
    <t>Ukupno</t>
  </si>
  <si>
    <t>Izvor financiranja  Manjak prihoda poslovanja opći prihodi i primici, pomoći</t>
  </si>
  <si>
    <t xml:space="preserve">Rezultat poslovanja </t>
  </si>
  <si>
    <t>Sveukupno rashodi</t>
  </si>
  <si>
    <t xml:space="preserve">PREGLED UKUPNIH PRIHODA I RASHODA PO IZVORIMA FINANCIRANJA </t>
  </si>
  <si>
    <t xml:space="preserve">Opći prihodi i primici </t>
  </si>
  <si>
    <t>Donos</t>
  </si>
  <si>
    <t xml:space="preserve">PRIHODI </t>
  </si>
  <si>
    <t>RASHODI</t>
  </si>
  <si>
    <t xml:space="preserve">RAZLIKA </t>
  </si>
  <si>
    <t>3</t>
  </si>
  <si>
    <t xml:space="preserve">RAZLIKA  </t>
  </si>
  <si>
    <t xml:space="preserve">4 </t>
  </si>
  <si>
    <t xml:space="preserve">5 </t>
  </si>
  <si>
    <t>Poslovni rezultat razdoblja</t>
  </si>
  <si>
    <t>Metodološki manjak tekuće godine  - Prihod sljedeće godine</t>
  </si>
  <si>
    <t>Ukupno Aktivnost T400002 - Školski medni dan</t>
  </si>
  <si>
    <t>Ukupno prihodi</t>
  </si>
  <si>
    <t>Ukupno rashodi</t>
  </si>
  <si>
    <t>Prijenosi između proračunskih korisnika istog proračuna</t>
  </si>
  <si>
    <t>Prihodi od nefinancijske imovine</t>
  </si>
  <si>
    <t>Prijenosi između proračunskih  korisnika istog proračuna</t>
  </si>
  <si>
    <t xml:space="preserve">Prijenosi između proračunskih korisnika  istog proračuna </t>
  </si>
  <si>
    <t>Ukupni prihodi razdoblja</t>
  </si>
  <si>
    <t>Ukupni rashodi razdoblja</t>
  </si>
  <si>
    <t>Izvor financiranja 5.4.1. Pomoći</t>
  </si>
  <si>
    <t xml:space="preserve">Ukupno preneseni manjak </t>
  </si>
  <si>
    <t>37,46</t>
  </si>
  <si>
    <t>A403001 Rashodi djelatnosti</t>
  </si>
  <si>
    <t>Ukupno Aktivnost A403001 -  Rashodi djelatnosti</t>
  </si>
  <si>
    <t>A403002 Izgradnja i uređenje objekata te nabava i održavanje opreme</t>
  </si>
  <si>
    <t>Ukupno Aktivnost A403002 -  Izgradnja i uređenje objekata te nabava i održavanje opreme</t>
  </si>
  <si>
    <t>A403004 Prijevoz učenika</t>
  </si>
  <si>
    <t>Ukupno Aktivnost A403004 - Prijevoz učenika osnovnih škola</t>
  </si>
  <si>
    <t>Ukupno program 4030 Osnovnoškolsko obrazovanje</t>
  </si>
  <si>
    <t>A400103 Natjecanja, manifestacije i ostalo</t>
  </si>
  <si>
    <t>A400104 e-Škole</t>
  </si>
  <si>
    <t>4001 "RAZVOJ ODGOJNO OBRAZOVNOG SUSTAVA</t>
  </si>
  <si>
    <t>Ukupno Aktivnost A400104 -e-Škole</t>
  </si>
  <si>
    <t xml:space="preserve"> 'T400120 - Učimo zajedno V</t>
  </si>
  <si>
    <t>Ukupno Aktivnost T400120 - Učimo zajedno V</t>
  </si>
  <si>
    <t xml:space="preserve">B. SAŽETAK RAČUNA FINANCIRANJA </t>
  </si>
  <si>
    <t>C. PRENESENI VIŠAK ILI PRENESENI MANJAK</t>
  </si>
  <si>
    <t>D. VIŠEGODIŠNJI PLAN URAVNOTEŽENJA</t>
  </si>
  <si>
    <t>A. OPĆI DIO</t>
  </si>
  <si>
    <t>PRIHODI I PRIMICI PO IZVORIMA FINANCIRANJA</t>
  </si>
  <si>
    <t xml:space="preserve">UKUPNO Izvor financiranja Pomoći </t>
  </si>
  <si>
    <t>II.POSEBNI DIO</t>
  </si>
  <si>
    <t>PROGRAM</t>
  </si>
  <si>
    <t>RASHODI PREMA FUNKCIJSKOJ KLASIFIKACIJI</t>
  </si>
  <si>
    <t>9 Obrazovanje</t>
  </si>
  <si>
    <t>091 Predškolsko i osnovno obrazovanje</t>
  </si>
  <si>
    <t>Donacije</t>
  </si>
  <si>
    <t>Izvor financiranja 6 Donacije</t>
  </si>
  <si>
    <t xml:space="preserve"> 'T400121 - Učimo zajedno VI</t>
  </si>
  <si>
    <t>Ukupno Aktivnost T400121 - Učimo zajedno VI</t>
  </si>
  <si>
    <t>K400108 BioMOZAIK Krš i more</t>
  </si>
  <si>
    <t xml:space="preserve"> 'T400122 - Učimo zajedno VII</t>
  </si>
  <si>
    <t>Ukupno Aktivnost T400122 - Učimo zajedno VII</t>
  </si>
  <si>
    <t>Izvor financiranja 5.4.2 Pomoći PK prenesna sredstva</t>
  </si>
  <si>
    <t>Izvor financiranja 5.5.2 Pomoći EU prenesna sredstva</t>
  </si>
  <si>
    <t>T400110 Financiranje troškova prehrane za učenike OŠ</t>
  </si>
  <si>
    <t>Ukupno Aktivnost K400108 -  BioMOZAIK Krš i more</t>
  </si>
  <si>
    <t>Tekuće donacije</t>
  </si>
  <si>
    <t>Kamate na oročena sredstva i depozite po viđenju</t>
  </si>
  <si>
    <t>Tekuće pomoći proračunskim korisnicima iz proračuna koji im nije nadležan</t>
  </si>
  <si>
    <t>Kapitalni prijenosi između proračunskih korisnika istog proračuna temeljem prijenosa EU sredstava</t>
  </si>
  <si>
    <t>Manjak prihoda poslovanja izvor 4.4.1</t>
  </si>
  <si>
    <t>Manjak prihoda poslovanja izvor 5.4.1</t>
  </si>
  <si>
    <t>Prihodi poslovanja</t>
  </si>
  <si>
    <t>PRIHODI POSLOVANJA</t>
  </si>
  <si>
    <t>RASHODI POSLOVANJA</t>
  </si>
  <si>
    <t xml:space="preserve">Izvor financiranja 1   Opći prihodi i primici </t>
  </si>
  <si>
    <t>Prihodi od upravnih pristojbi, pristojbi po posebnim propisima</t>
  </si>
  <si>
    <t>Tekuće pomoći iz državnog proračuna proračunskim korisnicima JLPS</t>
  </si>
  <si>
    <t>Kapitalne pomoći iz državnog proračuna proračunskim korisnicima JLPS</t>
  </si>
  <si>
    <t>Kapitalni prijenosi između proračunskih korisnika istog proračuna temeljem EU sredstava</t>
  </si>
  <si>
    <t>Tekući prijenosi između proračunskih korisnika istog proračuna temeljem EU sredstava</t>
  </si>
  <si>
    <t>Kapitalni prijenosi između proračunskih korisnika istog proračuna</t>
  </si>
  <si>
    <t>UKUPNO 3.2.2</t>
  </si>
  <si>
    <t>UKUPNO  4.4.1</t>
  </si>
  <si>
    <t>UKUPNO 4.8.1</t>
  </si>
  <si>
    <t>UKUPNO 4.8.2</t>
  </si>
  <si>
    <t>UKUPNO 5.4.1</t>
  </si>
  <si>
    <t>UKUPNO 6.2.1</t>
  </si>
  <si>
    <t>UKUPNO 1.1.1</t>
  </si>
  <si>
    <t>UKUPNO 3.2.1</t>
  </si>
  <si>
    <t>UKUPNO 5.4.2</t>
  </si>
  <si>
    <t>UKUPNO 4.4.1</t>
  </si>
  <si>
    <t>UKUPNO 5.5.1</t>
  </si>
  <si>
    <t>UKUPNO 5.1.1</t>
  </si>
  <si>
    <t>Ukupno Aktivnost A400103 - Natjecanja i manifestacije</t>
  </si>
  <si>
    <t>UKUPNO 5.3.1</t>
  </si>
  <si>
    <t>UKUPNO1.1.1</t>
  </si>
  <si>
    <t>UKUPNO 5.5.2</t>
  </si>
  <si>
    <t>Rashodi poslovanja</t>
  </si>
  <si>
    <t xml:space="preserve">Kapitalni prijenosi između proračunskih korisnika istog proračuna </t>
  </si>
  <si>
    <t>Kapitalne pomoći proračunskim korisnicima iz proračuna koji im nije nadležan</t>
  </si>
  <si>
    <t>RASHODI ZA NABAVU DUGOTRAJNE IMOVINE</t>
  </si>
  <si>
    <t>Izvor financiranja 1.1.1  Opći prihodi i primici</t>
  </si>
  <si>
    <t>Ukupno Aktivnost T400110 - Financiranje troškova prehrane za učenike OŠ</t>
  </si>
  <si>
    <t>Ukupno Aktivnost T400111 - Opskrba školskih ustanova higijenskim poptrepštinama</t>
  </si>
  <si>
    <t xml:space="preserve">Ukupno Aktivnost A400115 - Osobni pomoćnici i pomoćnici  u nastavi </t>
  </si>
  <si>
    <t>Rashodi za dodatna ulaganjana na  nefinancijskoj imovini</t>
  </si>
  <si>
    <t>Ukupno Aktivnost A400118 - Nabava udžbenika i drugih obrazovnih materijala</t>
  </si>
  <si>
    <t>A400115 Osobni pomoćnici i  pomoćnici u nastavi</t>
  </si>
  <si>
    <t>Zakupnine i najamnine za opremu</t>
  </si>
  <si>
    <t>Ukupno Aktivnost K400113 -Osnovna škola kao cjelodnevna škola</t>
  </si>
  <si>
    <t>K400113 Osnovna škola kao cjelodnevna škola</t>
  </si>
  <si>
    <t>Rashodi za nabavu nefinancijske imovine imovine</t>
  </si>
  <si>
    <t>Rashodi za dodatna ulaganja na nefinancijskoj imovini</t>
  </si>
  <si>
    <t>Rashodi za nabavu prizvedene dugotrajne  imovine</t>
  </si>
  <si>
    <t>Rashodi za nabavu nefinancijske imovine  imovine</t>
  </si>
  <si>
    <t>Rashodi za nabavu proizvedene  dugotrajne imovine</t>
  </si>
  <si>
    <t>Rashodi za nabavu nefinancijske imovine</t>
  </si>
  <si>
    <t>Pomoći dane u inozemstvo i unutar općeg proračuna</t>
  </si>
  <si>
    <t>Ostali rashodi</t>
  </si>
  <si>
    <t>Tekuće donacije u naravi</t>
  </si>
  <si>
    <t>A400118 Nabava udžbenika i drugih obrazovnih materijala</t>
  </si>
  <si>
    <t xml:space="preserve">                  RAČUN PRIHODA I RASHODA</t>
  </si>
  <si>
    <t>Prihodi od upravnih i administrativnih pristojbi i pristojbi po posebnim propisima</t>
  </si>
  <si>
    <t>Kamate na oročena sredstva i depozit po viđenju</t>
  </si>
  <si>
    <t>Prihodi od pruženih usluga</t>
  </si>
  <si>
    <t>UKUPNO Izvor financiranja Donacije</t>
  </si>
  <si>
    <t>Vlastiti prihodi</t>
  </si>
  <si>
    <t>Račun prihoda/primitaka</t>
  </si>
  <si>
    <t>PRIHODI PO IZVORIMA FINANCIRANJA</t>
  </si>
  <si>
    <t>Ostale naknade zaposlenima</t>
  </si>
  <si>
    <t>Izvor financiranja  1.1.1 Opći prihodi i primici</t>
  </si>
  <si>
    <t>Izvor financiranja   1.1.2 Opći prihodi i primici prenesena sredstva</t>
  </si>
  <si>
    <t>UKUPNO 1.1.2</t>
  </si>
  <si>
    <t>Izvor financiranja 6.2.1 Donacije</t>
  </si>
  <si>
    <t>Izvor financiranja 5.5.1 Pomoći EU</t>
  </si>
  <si>
    <t>Namirnice</t>
  </si>
  <si>
    <t>Rashodi za nabavu nefinancijake imovine</t>
  </si>
  <si>
    <t>Ostali nenavedeni rashodi za zaposlene</t>
  </si>
  <si>
    <t>Intelektualne i osobne usluge</t>
  </si>
  <si>
    <t>Instrumenti,uređaji i strojevi</t>
  </si>
  <si>
    <t>Instrumenti, uređaji i strojevi</t>
  </si>
  <si>
    <t>Ravnatelj: Tomislav Budimir</t>
  </si>
  <si>
    <t>Ukupni program 4001- Rrazvoj odgojno obrazovnog sustava</t>
  </si>
  <si>
    <t xml:space="preserve">        ''4030 "OSNOVNOŠKOLSKO OBRAZOVANJE"</t>
  </si>
  <si>
    <t>T400111 Opskrba školskih ustanova  higijenskim potrepštinama za učenice</t>
  </si>
  <si>
    <t>Tekući prijenosi između proračunskh korisnika istog  proračuna temeljem prijenosa EU sredstava</t>
  </si>
  <si>
    <t>Izvor financiranja 1.1.2  Opći prihodi i primici - prenesena sredstva</t>
  </si>
  <si>
    <t>Izvor financiranja 6.2.1 Donacije PK</t>
  </si>
  <si>
    <t>Ukupno Aktivnosst T400160 Prevencija metalnog zdravlja OŠ i SŠ</t>
  </si>
  <si>
    <t>Izvor financiranja 5.4.2 Pomoći - prenesna sredstva</t>
  </si>
  <si>
    <t>Izvor financiranja 5.4.2  Pomoći PK - prenesena sredstva</t>
  </si>
  <si>
    <t>Izvor financiranja 1.1.2 Opći prihodi i primici - prenesena sredstva</t>
  </si>
  <si>
    <t>T400160 Prevencija mentalnog zdravlja OŠ i  SŠ</t>
  </si>
  <si>
    <t>Građevinski objekti</t>
  </si>
  <si>
    <t>Ostali građevinski objekti</t>
  </si>
  <si>
    <t>Ostali građevniski objekti</t>
  </si>
  <si>
    <t>Ostali nespomenuti građevinski objekti</t>
  </si>
  <si>
    <t>Ostale usluge za komunikaciju i prijevoz</t>
  </si>
  <si>
    <t>Opći prihodi i primici-preneseni višak</t>
  </si>
  <si>
    <t>Naknade građanima i kućanstvima na temelju osiguranja i druge naknade</t>
  </si>
  <si>
    <t>Ostale naknade građanima i kućanstvima iz proračuna</t>
  </si>
  <si>
    <t>Naknade građanima i kućanstvima u naravi</t>
  </si>
  <si>
    <t>Prihodi od prodanih proizvoda</t>
  </si>
  <si>
    <t>Donacije od pravnih i fizičkih osoba izvan općeg proračuna</t>
  </si>
  <si>
    <t>Izvor financiranja 5.3.2 Pomoći EU - prenesena sredstva</t>
  </si>
  <si>
    <t>Promidžbeni materijali</t>
  </si>
  <si>
    <t>Usluge promidžbe i informiranja</t>
  </si>
  <si>
    <t xml:space="preserve">Zakupnine i najamnine </t>
  </si>
  <si>
    <t>Premije osiguranja</t>
  </si>
  <si>
    <t>Ukupno Aktivnost A403003 - Pravno zastupanje, naknade štete i ostalo</t>
  </si>
  <si>
    <t xml:space="preserve">Izvor financiranja 6.2.1 Donacije </t>
  </si>
  <si>
    <t>Sportska i glazbena oprema</t>
  </si>
  <si>
    <t>Komunikacijska oprema</t>
  </si>
  <si>
    <t>FINANCIJSKI PLAN 2025. GODINE I PROJEKCIJA PLANA ZA 2026. I 2027. GODINU</t>
  </si>
  <si>
    <t>Izvor financiranja 3.2.2  Vlastiti prihodi prenesena sredstva</t>
  </si>
  <si>
    <t>Materijal za tekuće održavanje</t>
  </si>
  <si>
    <t>Rashodi za nabavu proizvedene dugotrajne imovine nefinancijake imovine</t>
  </si>
  <si>
    <t>Prihodi iz nadležnog proračuna za financiranje rashoda poslovanja-decentralizacija</t>
  </si>
  <si>
    <t>Prihodi iz nadležnog proračuna za financiranje rashoda poslovanja-opći prihodi i primici</t>
  </si>
  <si>
    <t>Rashodi za materijal i i energiju</t>
  </si>
  <si>
    <t>Službena i radna obuća i odjeća</t>
  </si>
  <si>
    <t>Službeno putovanje</t>
  </si>
  <si>
    <t>Službena i radna odjeća i obuća</t>
  </si>
  <si>
    <t>Materijal i dijelovi za tekuće održavanje</t>
  </si>
  <si>
    <t>Rashodi za nabavu nefinancisjke imovine</t>
  </si>
  <si>
    <t xml:space="preserve">Rashodi za nabavu proizvedene dugotrajne imovine </t>
  </si>
  <si>
    <t>Sportska i glazebena oprema</t>
  </si>
  <si>
    <t>POKRIĆE MANJKA</t>
  </si>
  <si>
    <t>Dnevnice za službena putovanja</t>
  </si>
  <si>
    <t>Usluge tekućeg i  investicijskog održavanja</t>
  </si>
  <si>
    <t>Izvršenje 2023.                                                                               (1)</t>
  </si>
  <si>
    <t>Izvorni plan 2024.                                        (2)</t>
  </si>
  <si>
    <t>Tekući plan 2024.                                  (3)</t>
  </si>
  <si>
    <t>Izvršenje 2024.                                 (4)</t>
  </si>
  <si>
    <t>Indeks                                         (4/1)</t>
  </si>
  <si>
    <t>Indeks                                       (4/3)</t>
  </si>
  <si>
    <t xml:space="preserve">Naziv računa                                                                </t>
  </si>
  <si>
    <t>Izvorni plan 2024.                                  (2)</t>
  </si>
  <si>
    <t>Izvršenje 2023.                                        (1)</t>
  </si>
  <si>
    <t>Tekući plan 2024.                          (3)</t>
  </si>
  <si>
    <t>Izvršenje 2024                   (4)</t>
  </si>
  <si>
    <t>Indeks                                       (4/1)</t>
  </si>
  <si>
    <t>Indeks                                 (4/3)</t>
  </si>
  <si>
    <t>5 Izdaci za financijsku imovinu i otplate zajmova</t>
  </si>
  <si>
    <t>Prijemosi između proračunskih korisika istog proračuna</t>
  </si>
  <si>
    <t>Izvor financiranja 4.8.1. Prihodi za posebne namjene PK</t>
  </si>
  <si>
    <t>Višak tekuće godine  -  Rashod sljedeće godine</t>
  </si>
  <si>
    <t xml:space="preserve">GODIŠNJI IZVJEŠTAJ O IZVRŠENJU FINANCIJSKOG PLANA ZA 2024. </t>
  </si>
  <si>
    <t>Izvor financiranja 3.2.1. Vlastiti izvori  prenesena sredstva</t>
  </si>
  <si>
    <t>Ostale naknade građanima i kućanstvima u naravu</t>
  </si>
  <si>
    <t xml:space="preserve"> Naknade građanima i kućanstvima u naravu</t>
  </si>
  <si>
    <t xml:space="preserve">Obrovac Sinjski, siječanj 2025. godine </t>
  </si>
  <si>
    <t>Izvor financiranja 3.2.2 Vlastita sredstva- prenesena sredstva</t>
  </si>
  <si>
    <t>Doprinos za osnovno zdravstveno osiguranj</t>
  </si>
  <si>
    <t>Prenosivi manjak / višak u slijedeće razdoblje</t>
  </si>
  <si>
    <t>Razlika - višak / manjak razdoblja</t>
  </si>
  <si>
    <t>Preneseni višak / manjak prethodnog razdoblja</t>
  </si>
  <si>
    <t>Višak / manjak iz prethodnih godina metodološki manjak</t>
  </si>
  <si>
    <t>Neto zaduživanje / financiranje</t>
  </si>
  <si>
    <t>Prijenos viška / manjka iz prethodne godine metodološki manjak</t>
  </si>
  <si>
    <t>Višak / manjak tekuće godine</t>
  </si>
  <si>
    <t>Prijenos viška / manjka u sljedeće razdoblje</t>
  </si>
  <si>
    <t>Donacije od pravih i fizičkih osoba izvan općeg proračuna</t>
  </si>
  <si>
    <t>Višak / manjak prihoda</t>
  </si>
  <si>
    <t xml:space="preserve">Višak / manjak prihoda poslovanja </t>
  </si>
  <si>
    <t>Preneseni višak / manjak</t>
  </si>
  <si>
    <t>Višak / manjak raspoloživ u slijedećem razdoblju</t>
  </si>
  <si>
    <t>Izvor financiranja 5.4.2. Pomoć i prenesena sredstva</t>
  </si>
  <si>
    <t>Višak / manjak iz prethodne koji će se rasporediti i pokriti višak</t>
  </si>
  <si>
    <t>Višak / manjak + neto financiranje + raspoloživa sredstva iz prethodnih godina</t>
  </si>
  <si>
    <t xml:space="preserve">Tekući prijenosi između proračunskih korisnika  istog proračuna </t>
  </si>
  <si>
    <t>Na temelju zakona o proračunu (“Narodne novine” broj 144/21) i Pravilnikom o polugodišnjem i godišnjem izvještaju o izvršenju proračuna (“Narodne novine” broj 85/23.), propisana je obveza sastavljanja i podnošenja godišnjeg i polugodišnjeg izvještaja o izvršenju financijskog plana. Osnovna škola Ivana Mažuranića, Obrovac Sinjski podnosi školskom odboru: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</si>
</sst>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9" x14ac:knownFonts="1">
    <font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i/>
      <sz val="8"/>
      <name val="Arial Narrow"/>
      <family val="2"/>
      <charset val="238"/>
    </font>
    <font>
      <sz val="8"/>
      <color theme="1"/>
      <name val="Arial Narrow"/>
      <family val="2"/>
      <charset val="238"/>
    </font>
    <font>
      <i/>
      <sz val="9"/>
      <name val="Arial Narrow"/>
      <family val="2"/>
      <charset val="238"/>
    </font>
    <font>
      <b/>
      <i/>
      <sz val="8"/>
      <name val="Arial Narrow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i/>
      <sz val="9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i/>
      <sz val="8"/>
      <name val="Times New Roman"/>
      <family val="1"/>
    </font>
    <font>
      <i/>
      <sz val="8"/>
      <name val="Times New Roman"/>
      <family val="1"/>
      <charset val="238"/>
    </font>
    <font>
      <b/>
      <i/>
      <sz val="8"/>
      <color theme="0"/>
      <name val="Arial Narrow"/>
      <family val="2"/>
      <charset val="238"/>
    </font>
    <font>
      <b/>
      <i/>
      <sz val="8"/>
      <color rgb="FF00B050"/>
      <name val="Arial Narrow"/>
      <family val="2"/>
      <charset val="238"/>
    </font>
    <font>
      <i/>
      <sz val="8"/>
      <name val="Times New Roman"/>
      <family val="1"/>
    </font>
    <font>
      <i/>
      <sz val="8"/>
      <color rgb="FF00B050"/>
      <name val="Arial Narrow"/>
      <family val="2"/>
      <charset val="238"/>
    </font>
    <font>
      <b/>
      <i/>
      <sz val="8"/>
      <color rgb="FFFF0000"/>
      <name val="Arial Narrow"/>
      <family val="2"/>
      <charset val="238"/>
    </font>
    <font>
      <b/>
      <i/>
      <sz val="9"/>
      <name val="Arial Narrow"/>
      <family val="2"/>
      <charset val="238"/>
    </font>
    <font>
      <sz val="11"/>
      <name val="Verdana"/>
      <family val="2"/>
      <charset val="238"/>
    </font>
    <font>
      <i/>
      <sz val="10"/>
      <name val="Verdana"/>
      <family val="2"/>
      <charset val="238"/>
    </font>
    <font>
      <b/>
      <i/>
      <sz val="11"/>
      <name val="Verdana"/>
      <family val="2"/>
      <charset val="238"/>
    </font>
    <font>
      <b/>
      <i/>
      <sz val="10"/>
      <name val="Verdana"/>
      <family val="2"/>
      <charset val="238"/>
    </font>
    <font>
      <i/>
      <sz val="9"/>
      <name val="Verdana"/>
      <family val="2"/>
      <charset val="238"/>
    </font>
    <font>
      <i/>
      <sz val="8"/>
      <color rgb="FFFF0000"/>
      <name val="Arial Narrow"/>
      <family val="2"/>
      <charset val="238"/>
    </font>
    <font>
      <b/>
      <i/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5" fillId="20" borderId="10" applyNumberFormat="0" applyFont="0" applyAlignment="0" applyProtection="0"/>
    <xf numFmtId="0" fontId="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8" fillId="28" borderId="11" applyNumberFormat="0" applyAlignment="0" applyProtection="0"/>
    <xf numFmtId="0" fontId="9" fillId="28" borderId="12" applyNumberFormat="0" applyAlignment="0" applyProtection="0"/>
    <xf numFmtId="0" fontId="10" fillId="29" borderId="0" applyNumberFormat="0" applyBorder="0" applyAlignment="0" applyProtection="0"/>
    <xf numFmtId="0" fontId="12" fillId="0" borderId="13" applyNumberFormat="0" applyFill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5" fillId="30" borderId="0" applyNumberFormat="0" applyBorder="0" applyAlignment="0" applyProtection="0"/>
    <xf numFmtId="0" fontId="4" fillId="0" borderId="0"/>
    <xf numFmtId="0" fontId="16" fillId="0" borderId="0"/>
    <xf numFmtId="0" fontId="5" fillId="0" borderId="0"/>
    <xf numFmtId="0" fontId="1" fillId="0" borderId="0"/>
    <xf numFmtId="0" fontId="2" fillId="0" borderId="0"/>
    <xf numFmtId="0" fontId="3" fillId="0" borderId="0"/>
    <xf numFmtId="9" fontId="5" fillId="0" borderId="0" applyFont="0" applyFill="0" applyBorder="0" applyAlignment="0" applyProtection="0"/>
    <xf numFmtId="0" fontId="17" fillId="0" borderId="16" applyNumberFormat="0" applyFill="0" applyAlignment="0" applyProtection="0"/>
    <xf numFmtId="0" fontId="18" fillId="31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22" fillId="32" borderId="12" applyNumberFormat="0" applyAlignment="0" applyProtection="0"/>
  </cellStyleXfs>
  <cellXfs count="381">
    <xf numFmtId="0" fontId="0" fillId="0" borderId="0" xfId="0"/>
    <xf numFmtId="0" fontId="24" fillId="0" borderId="0" xfId="0" applyFont="1"/>
    <xf numFmtId="0" fontId="24" fillId="33" borderId="0" xfId="0" applyFont="1" applyFill="1"/>
    <xf numFmtId="4" fontId="24" fillId="0" borderId="0" xfId="0" applyNumberFormat="1" applyFont="1"/>
    <xf numFmtId="3" fontId="26" fillId="33" borderId="2" xfId="40" quotePrefix="1" applyNumberFormat="1" applyFont="1" applyFill="1" applyBorder="1" applyAlignment="1">
      <alignment horizontal="center" vertical="center"/>
    </xf>
    <xf numFmtId="4" fontId="29" fillId="0" borderId="0" xfId="39" applyNumberFormat="1" applyFont="1" applyBorder="1" applyAlignment="1">
      <alignment horizontal="center" vertical="center" wrapText="1"/>
    </xf>
    <xf numFmtId="0" fontId="26" fillId="36" borderId="19" xfId="39" applyFont="1" applyFill="1" applyBorder="1" applyAlignment="1">
      <alignment horizontal="center" vertical="center" wrapText="1"/>
    </xf>
    <xf numFmtId="0" fontId="26" fillId="36" borderId="1" xfId="39" applyFont="1" applyFill="1" applyBorder="1" applyAlignment="1">
      <alignment horizontal="center" vertical="center" wrapText="1"/>
    </xf>
    <xf numFmtId="3" fontId="26" fillId="0" borderId="0" xfId="39" applyNumberFormat="1" applyFont="1" applyBorder="1" applyAlignment="1">
      <alignment horizontal="center" vertical="center"/>
    </xf>
    <xf numFmtId="0" fontId="26" fillId="35" borderId="3" xfId="39" quotePrefix="1" applyNumberFormat="1" applyFont="1" applyFill="1" applyBorder="1" applyAlignment="1">
      <alignment horizontal="center" vertical="center" wrapText="1"/>
    </xf>
    <xf numFmtId="0" fontId="26" fillId="35" borderId="6" xfId="39" quotePrefix="1" applyNumberFormat="1" applyFont="1" applyFill="1" applyBorder="1" applyAlignment="1">
      <alignment horizontal="center" vertical="center" wrapText="1"/>
    </xf>
    <xf numFmtId="4" fontId="26" fillId="35" borderId="4" xfId="39" applyNumberFormat="1" applyFont="1" applyFill="1" applyBorder="1" applyAlignment="1">
      <alignment horizontal="center" vertical="center" wrapText="1"/>
    </xf>
    <xf numFmtId="0" fontId="26" fillId="0" borderId="1" xfId="39" applyFont="1" applyBorder="1" applyAlignment="1">
      <alignment horizontal="center" vertical="center"/>
    </xf>
    <xf numFmtId="0" fontId="26" fillId="0" borderId="1" xfId="39" applyFont="1" applyBorder="1" applyAlignment="1">
      <alignment horizontal="center" vertical="center" wrapText="1"/>
    </xf>
    <xf numFmtId="4" fontId="26" fillId="0" borderId="1" xfId="39" applyNumberFormat="1" applyFont="1" applyBorder="1" applyAlignment="1">
      <alignment horizontal="center" vertical="center" wrapText="1"/>
    </xf>
    <xf numFmtId="0" fontId="23" fillId="0" borderId="1" xfId="39" applyFont="1" applyBorder="1" applyAlignment="1">
      <alignment horizontal="center" vertical="center"/>
    </xf>
    <xf numFmtId="0" fontId="23" fillId="0" borderId="1" xfId="39" applyFont="1" applyBorder="1" applyAlignment="1">
      <alignment horizontal="center" vertical="center" wrapText="1"/>
    </xf>
    <xf numFmtId="4" fontId="32" fillId="0" borderId="1" xfId="39" applyNumberFormat="1" applyFont="1" applyBorder="1" applyAlignment="1">
      <alignment horizontal="center" vertical="center" wrapText="1"/>
    </xf>
    <xf numFmtId="4" fontId="23" fillId="0" borderId="1" xfId="39" applyNumberFormat="1" applyFont="1" applyBorder="1" applyAlignment="1">
      <alignment horizontal="center" vertical="center" wrapText="1"/>
    </xf>
    <xf numFmtId="4" fontId="23" fillId="33" borderId="1" xfId="39" applyNumberFormat="1" applyFont="1" applyFill="1" applyBorder="1" applyAlignment="1">
      <alignment horizontal="center" vertical="center" wrapText="1"/>
    </xf>
    <xf numFmtId="4" fontId="26" fillId="35" borderId="1" xfId="39" quotePrefix="1" applyNumberFormat="1" applyFont="1" applyFill="1" applyBorder="1" applyAlignment="1">
      <alignment horizontal="center" vertical="center" wrapText="1"/>
    </xf>
    <xf numFmtId="3" fontId="26" fillId="0" borderId="0" xfId="39" quotePrefix="1" applyNumberFormat="1" applyFont="1" applyBorder="1" applyAlignment="1">
      <alignment horizontal="center" vertical="center"/>
    </xf>
    <xf numFmtId="3" fontId="26" fillId="0" borderId="0" xfId="39" quotePrefix="1" applyNumberFormat="1" applyFont="1" applyBorder="1" applyAlignment="1">
      <alignment horizontal="center" vertical="center" wrapText="1"/>
    </xf>
    <xf numFmtId="4" fontId="26" fillId="0" borderId="0" xfId="39" quotePrefix="1" applyNumberFormat="1" applyFont="1" applyBorder="1" applyAlignment="1">
      <alignment horizontal="center" vertical="center" wrapText="1"/>
    </xf>
    <xf numFmtId="4" fontId="26" fillId="35" borderId="3" xfId="39" applyNumberFormat="1" applyFont="1" applyFill="1" applyBorder="1" applyAlignment="1">
      <alignment horizontal="center" vertical="center" wrapText="1"/>
    </xf>
    <xf numFmtId="0" fontId="26" fillId="0" borderId="1" xfId="39" applyNumberFormat="1" applyFont="1" applyBorder="1" applyAlignment="1">
      <alignment horizontal="center" vertical="center"/>
    </xf>
    <xf numFmtId="3" fontId="26" fillId="0" borderId="1" xfId="39" applyNumberFormat="1" applyFont="1" applyBorder="1" applyAlignment="1">
      <alignment horizontal="center" vertical="center" wrapText="1"/>
    </xf>
    <xf numFmtId="4" fontId="26" fillId="0" borderId="3" xfId="39" applyNumberFormat="1" applyFont="1" applyBorder="1" applyAlignment="1">
      <alignment horizontal="center" vertical="center" wrapText="1"/>
    </xf>
    <xf numFmtId="0" fontId="23" fillId="0" borderId="1" xfId="39" applyNumberFormat="1" applyFont="1" applyBorder="1" applyAlignment="1">
      <alignment horizontal="center" vertical="center"/>
    </xf>
    <xf numFmtId="3" fontId="23" fillId="0" borderId="1" xfId="39" applyNumberFormat="1" applyFont="1" applyBorder="1" applyAlignment="1">
      <alignment horizontal="center" vertical="center" wrapText="1"/>
    </xf>
    <xf numFmtId="4" fontId="26" fillId="33" borderId="1" xfId="39" applyNumberFormat="1" applyFont="1" applyFill="1" applyBorder="1" applyAlignment="1">
      <alignment horizontal="center" vertical="center" wrapText="1"/>
    </xf>
    <xf numFmtId="0" fontId="23" fillId="33" borderId="1" xfId="39" applyNumberFormat="1" applyFont="1" applyFill="1" applyBorder="1" applyAlignment="1">
      <alignment horizontal="center" vertical="center"/>
    </xf>
    <xf numFmtId="3" fontId="23" fillId="33" borderId="1" xfId="39" applyNumberFormat="1" applyFont="1" applyFill="1" applyBorder="1" applyAlignment="1">
      <alignment horizontal="center" vertical="center" wrapText="1"/>
    </xf>
    <xf numFmtId="0" fontId="26" fillId="33" borderId="1" xfId="39" applyNumberFormat="1" applyFont="1" applyFill="1" applyBorder="1" applyAlignment="1">
      <alignment horizontal="center" vertical="center"/>
    </xf>
    <xf numFmtId="3" fontId="26" fillId="33" borderId="1" xfId="39" applyNumberFormat="1" applyFont="1" applyFill="1" applyBorder="1" applyAlignment="1">
      <alignment horizontal="center" vertical="center" wrapText="1"/>
    </xf>
    <xf numFmtId="0" fontId="26" fillId="35" borderId="1" xfId="39" applyNumberFormat="1" applyFont="1" applyFill="1" applyBorder="1" applyAlignment="1">
      <alignment horizontal="center" vertical="center"/>
    </xf>
    <xf numFmtId="3" fontId="26" fillId="35" borderId="1" xfId="39" applyNumberFormat="1" applyFont="1" applyFill="1" applyBorder="1" applyAlignment="1">
      <alignment horizontal="center" vertical="center" wrapText="1"/>
    </xf>
    <xf numFmtId="4" fontId="26" fillId="35" borderId="1" xfId="39" applyNumberFormat="1" applyFont="1" applyFill="1" applyBorder="1" applyAlignment="1">
      <alignment horizontal="center" vertical="center" wrapText="1"/>
    </xf>
    <xf numFmtId="3" fontId="26" fillId="0" borderId="0" xfId="39" applyNumberFormat="1" applyFont="1" applyAlignment="1">
      <alignment horizontal="center" vertical="center"/>
    </xf>
    <xf numFmtId="3" fontId="26" fillId="0" borderId="0" xfId="39" applyNumberFormat="1" applyFont="1" applyAlignment="1">
      <alignment horizontal="center" vertical="center" wrapText="1"/>
    </xf>
    <xf numFmtId="4" fontId="26" fillId="0" borderId="0" xfId="39" applyNumberFormat="1" applyFont="1" applyAlignment="1">
      <alignment horizontal="center" vertical="center" wrapText="1"/>
    </xf>
    <xf numFmtId="0" fontId="26" fillId="0" borderId="0" xfId="39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6" fillId="35" borderId="3" xfId="40" quotePrefix="1" applyNumberFormat="1" applyFont="1" applyFill="1" applyBorder="1" applyAlignment="1">
      <alignment horizontal="center" vertical="center" wrapText="1"/>
    </xf>
    <xf numFmtId="4" fontId="26" fillId="35" borderId="3" xfId="40" applyNumberFormat="1" applyFont="1" applyFill="1" applyBorder="1" applyAlignment="1">
      <alignment horizontal="center" vertical="center" wrapText="1"/>
    </xf>
    <xf numFmtId="0" fontId="26" fillId="33" borderId="1" xfId="40" applyFont="1" applyFill="1" applyBorder="1" applyAlignment="1">
      <alignment horizontal="center" vertical="center"/>
    </xf>
    <xf numFmtId="0" fontId="26" fillId="33" borderId="1" xfId="40" applyFont="1" applyFill="1" applyBorder="1" applyAlignment="1">
      <alignment horizontal="center" vertical="center" wrapText="1"/>
    </xf>
    <xf numFmtId="4" fontId="26" fillId="33" borderId="1" xfId="40" applyNumberFormat="1" applyFont="1" applyFill="1" applyBorder="1" applyAlignment="1">
      <alignment horizontal="center" vertical="center" wrapText="1"/>
    </xf>
    <xf numFmtId="0" fontId="23" fillId="33" borderId="1" xfId="40" applyFont="1" applyFill="1" applyBorder="1" applyAlignment="1">
      <alignment horizontal="center" vertical="center"/>
    </xf>
    <xf numFmtId="0" fontId="23" fillId="33" borderId="1" xfId="40" applyFont="1" applyFill="1" applyBorder="1" applyAlignment="1">
      <alignment horizontal="center" vertical="center" wrapText="1"/>
    </xf>
    <xf numFmtId="4" fontId="23" fillId="33" borderId="1" xfId="40" applyNumberFormat="1" applyFont="1" applyFill="1" applyBorder="1" applyAlignment="1">
      <alignment horizontal="center" vertical="center" wrapText="1"/>
    </xf>
    <xf numFmtId="0" fontId="26" fillId="33" borderId="7" xfId="40" applyFont="1" applyFill="1" applyBorder="1" applyAlignment="1">
      <alignment horizontal="center" vertical="center" wrapText="1"/>
    </xf>
    <xf numFmtId="0" fontId="23" fillId="33" borderId="7" xfId="40" applyFont="1" applyFill="1" applyBorder="1" applyAlignment="1">
      <alignment horizontal="center" vertical="center" wrapText="1"/>
    </xf>
    <xf numFmtId="0" fontId="23" fillId="33" borderId="8" xfId="40" applyFont="1" applyFill="1" applyBorder="1" applyAlignment="1">
      <alignment horizontal="center" vertical="center"/>
    </xf>
    <xf numFmtId="4" fontId="26" fillId="35" borderId="1" xfId="40" applyNumberFormat="1" applyFont="1" applyFill="1" applyBorder="1" applyAlignment="1">
      <alignment horizontal="center" vertical="center" wrapText="1"/>
    </xf>
    <xf numFmtId="49" fontId="26" fillId="33" borderId="0" xfId="40" quotePrefix="1" applyNumberFormat="1" applyFont="1" applyFill="1" applyBorder="1" applyAlignment="1">
      <alignment horizontal="center" vertical="center"/>
    </xf>
    <xf numFmtId="49" fontId="26" fillId="33" borderId="0" xfId="40" quotePrefix="1" applyNumberFormat="1" applyFont="1" applyFill="1" applyBorder="1" applyAlignment="1">
      <alignment horizontal="center" vertical="center" wrapText="1"/>
    </xf>
    <xf numFmtId="4" fontId="23" fillId="33" borderId="1" xfId="40" applyNumberFormat="1" applyFont="1" applyFill="1" applyBorder="1" applyAlignment="1">
      <alignment horizontal="center" vertical="center"/>
    </xf>
    <xf numFmtId="0" fontId="26" fillId="33" borderId="1" xfId="40" quotePrefix="1" applyNumberFormat="1" applyFont="1" applyFill="1" applyBorder="1" applyAlignment="1">
      <alignment horizontal="center" vertical="center" wrapText="1"/>
    </xf>
    <xf numFmtId="4" fontId="26" fillId="33" borderId="0" xfId="40" applyNumberFormat="1" applyFont="1" applyFill="1" applyBorder="1" applyAlignment="1">
      <alignment horizontal="center" vertical="center" wrapText="1"/>
    </xf>
    <xf numFmtId="4" fontId="26" fillId="33" borderId="0" xfId="40" applyNumberFormat="1" applyFont="1" applyFill="1" applyBorder="1" applyAlignment="1">
      <alignment horizontal="center" vertical="center"/>
    </xf>
    <xf numFmtId="3" fontId="26" fillId="33" borderId="0" xfId="40" quotePrefix="1" applyNumberFormat="1" applyFont="1" applyFill="1" applyBorder="1" applyAlignment="1">
      <alignment horizontal="center" vertical="center" wrapText="1"/>
    </xf>
    <xf numFmtId="3" fontId="26" fillId="33" borderId="1" xfId="40" quotePrefix="1" applyNumberFormat="1" applyFont="1" applyFill="1" applyBorder="1" applyAlignment="1">
      <alignment horizontal="center" vertical="center"/>
    </xf>
    <xf numFmtId="4" fontId="26" fillId="33" borderId="1" xfId="40" quotePrefix="1" applyNumberFormat="1" applyFont="1" applyFill="1" applyBorder="1" applyAlignment="1">
      <alignment horizontal="center" vertical="center" wrapText="1"/>
    </xf>
    <xf numFmtId="4" fontId="26" fillId="37" borderId="1" xfId="40" quotePrefix="1" applyNumberFormat="1" applyFont="1" applyFill="1" applyBorder="1" applyAlignment="1">
      <alignment horizontal="center" vertical="center" wrapText="1"/>
    </xf>
    <xf numFmtId="4" fontId="26" fillId="33" borderId="2" xfId="40" quotePrefix="1" applyNumberFormat="1" applyFont="1" applyFill="1" applyBorder="1" applyAlignment="1">
      <alignment horizontal="center" vertical="center" wrapText="1"/>
    </xf>
    <xf numFmtId="4" fontId="26" fillId="33" borderId="2" xfId="40" quotePrefix="1" applyNumberFormat="1" applyFont="1" applyFill="1" applyBorder="1" applyAlignment="1">
      <alignment horizontal="center" vertical="center"/>
    </xf>
    <xf numFmtId="4" fontId="26" fillId="33" borderId="0" xfId="40" quotePrefix="1" applyNumberFormat="1" applyFont="1" applyFill="1" applyBorder="1" applyAlignment="1">
      <alignment horizontal="center" vertical="center" wrapText="1"/>
    </xf>
    <xf numFmtId="4" fontId="26" fillId="33" borderId="0" xfId="40" quotePrefix="1" applyNumberFormat="1" applyFont="1" applyFill="1" applyBorder="1" applyAlignment="1">
      <alignment horizontal="center" vertical="center"/>
    </xf>
    <xf numFmtId="3" fontId="26" fillId="33" borderId="3" xfId="40" quotePrefix="1" applyNumberFormat="1" applyFont="1" applyFill="1" applyBorder="1" applyAlignment="1">
      <alignment horizontal="center" vertical="center"/>
    </xf>
    <xf numFmtId="3" fontId="26" fillId="33" borderId="3" xfId="40" quotePrefix="1" applyNumberFormat="1" applyFont="1" applyFill="1" applyBorder="1" applyAlignment="1">
      <alignment horizontal="center" vertical="center" wrapText="1"/>
    </xf>
    <xf numFmtId="4" fontId="26" fillId="33" borderId="3" xfId="40" quotePrefix="1" applyNumberFormat="1" applyFont="1" applyFill="1" applyBorder="1" applyAlignment="1">
      <alignment horizontal="center" vertical="center" wrapText="1"/>
    </xf>
    <xf numFmtId="4" fontId="26" fillId="33" borderId="1" xfId="40" applyNumberFormat="1" applyFont="1" applyFill="1" applyBorder="1" applyAlignment="1">
      <alignment horizontal="center" vertical="center"/>
    </xf>
    <xf numFmtId="3" fontId="26" fillId="33" borderId="1" xfId="40" quotePrefix="1" applyNumberFormat="1" applyFont="1" applyFill="1" applyBorder="1" applyAlignment="1">
      <alignment horizontal="center" vertical="center" wrapText="1"/>
    </xf>
    <xf numFmtId="3" fontId="26" fillId="37" borderId="1" xfId="40" quotePrefix="1" applyNumberFormat="1" applyFont="1" applyFill="1" applyBorder="1" applyAlignment="1">
      <alignment horizontal="center" vertical="center"/>
    </xf>
    <xf numFmtId="49" fontId="23" fillId="33" borderId="0" xfId="40" applyNumberFormat="1" applyFont="1" applyFill="1" applyBorder="1" applyAlignment="1">
      <alignment horizontal="center" vertical="center" wrapText="1"/>
    </xf>
    <xf numFmtId="3" fontId="23" fillId="33" borderId="0" xfId="40" applyNumberFormat="1" applyFont="1" applyFill="1" applyBorder="1" applyAlignment="1">
      <alignment horizontal="center" vertical="center"/>
    </xf>
    <xf numFmtId="0" fontId="26" fillId="33" borderId="3" xfId="40" applyNumberFormat="1" applyFont="1" applyFill="1" applyBorder="1" applyAlignment="1">
      <alignment horizontal="center" vertical="center" wrapText="1"/>
    </xf>
    <xf numFmtId="4" fontId="26" fillId="38" borderId="5" xfId="40" applyNumberFormat="1" applyFont="1" applyFill="1" applyBorder="1" applyAlignment="1">
      <alignment horizontal="center" vertical="center" wrapText="1"/>
    </xf>
    <xf numFmtId="49" fontId="26" fillId="33" borderId="8" xfId="40" quotePrefix="1" applyNumberFormat="1" applyFont="1" applyFill="1" applyBorder="1" applyAlignment="1">
      <alignment horizontal="center" vertical="center" wrapText="1"/>
    </xf>
    <xf numFmtId="49" fontId="26" fillId="33" borderId="9" xfId="40" quotePrefix="1" applyNumberFormat="1" applyFont="1" applyFill="1" applyBorder="1" applyAlignment="1">
      <alignment horizontal="center" vertical="center" wrapText="1"/>
    </xf>
    <xf numFmtId="4" fontId="26" fillId="33" borderId="9" xfId="40" applyNumberFormat="1" applyFont="1" applyFill="1" applyBorder="1" applyAlignment="1">
      <alignment horizontal="center" vertical="center" wrapText="1"/>
    </xf>
    <xf numFmtId="4" fontId="33" fillId="41" borderId="3" xfId="40" applyNumberFormat="1" applyFont="1" applyFill="1" applyBorder="1" applyAlignment="1">
      <alignment horizontal="center" vertical="center" wrapText="1"/>
    </xf>
    <xf numFmtId="0" fontId="26" fillId="33" borderId="3" xfId="40" quotePrefix="1" applyNumberFormat="1" applyFont="1" applyFill="1" applyBorder="1" applyAlignment="1">
      <alignment horizontal="center" vertical="center" wrapText="1"/>
    </xf>
    <xf numFmtId="0" fontId="23" fillId="33" borderId="3" xfId="40" quotePrefix="1" applyNumberFormat="1" applyFont="1" applyFill="1" applyBorder="1" applyAlignment="1">
      <alignment horizontal="center" vertical="center" wrapText="1"/>
    </xf>
    <xf numFmtId="2" fontId="26" fillId="33" borderId="1" xfId="40" applyNumberFormat="1" applyFont="1" applyFill="1" applyBorder="1" applyAlignment="1">
      <alignment horizontal="center" vertical="center" wrapText="1"/>
    </xf>
    <xf numFmtId="2" fontId="23" fillId="33" borderId="1" xfId="40" applyNumberFormat="1" applyFont="1" applyFill="1" applyBorder="1" applyAlignment="1">
      <alignment horizontal="center" vertical="center" wrapText="1"/>
    </xf>
    <xf numFmtId="0" fontId="23" fillId="33" borderId="1" xfId="40" quotePrefix="1" applyNumberFormat="1" applyFont="1" applyFill="1" applyBorder="1" applyAlignment="1">
      <alignment horizontal="center" vertical="center" wrapText="1"/>
    </xf>
    <xf numFmtId="4" fontId="32" fillId="33" borderId="1" xfId="40" applyNumberFormat="1" applyFont="1" applyFill="1" applyBorder="1" applyAlignment="1">
      <alignment horizontal="center" vertical="center" wrapText="1"/>
    </xf>
    <xf numFmtId="4" fontId="26" fillId="33" borderId="2" xfId="40" applyNumberFormat="1" applyFont="1" applyFill="1" applyBorder="1" applyAlignment="1">
      <alignment horizontal="center" vertical="center" wrapText="1"/>
    </xf>
    <xf numFmtId="4" fontId="26" fillId="33" borderId="2" xfId="40" applyNumberFormat="1" applyFont="1" applyFill="1" applyBorder="1" applyAlignment="1">
      <alignment horizontal="center" vertical="center"/>
    </xf>
    <xf numFmtId="4" fontId="23" fillId="33" borderId="8" xfId="40" applyNumberFormat="1" applyFont="1" applyFill="1" applyBorder="1" applyAlignment="1">
      <alignment horizontal="center" vertical="center" wrapText="1"/>
    </xf>
    <xf numFmtId="4" fontId="26" fillId="39" borderId="1" xfId="40" applyNumberFormat="1" applyFont="1" applyFill="1" applyBorder="1" applyAlignment="1">
      <alignment horizontal="center" vertical="center" wrapText="1"/>
    </xf>
    <xf numFmtId="0" fontId="23" fillId="33" borderId="0" xfId="0" applyFont="1" applyFill="1" applyBorder="1" applyAlignment="1">
      <alignment horizontal="center" vertical="center"/>
    </xf>
    <xf numFmtId="3" fontId="23" fillId="33" borderId="0" xfId="40" applyNumberFormat="1" applyFont="1" applyFill="1" applyBorder="1" applyAlignment="1">
      <alignment horizontal="center" vertical="center" wrapText="1"/>
    </xf>
    <xf numFmtId="0" fontId="26" fillId="35" borderId="3" xfId="40" applyNumberFormat="1" applyFont="1" applyFill="1" applyBorder="1" applyAlignment="1">
      <alignment horizontal="center" vertical="center" wrapText="1"/>
    </xf>
    <xf numFmtId="4" fontId="26" fillId="33" borderId="3" xfId="40" applyNumberFormat="1" applyFont="1" applyFill="1" applyBorder="1" applyAlignment="1">
      <alignment horizontal="center" vertical="center" wrapText="1"/>
    </xf>
    <xf numFmtId="4" fontId="23" fillId="33" borderId="3" xfId="40" applyNumberFormat="1" applyFont="1" applyFill="1" applyBorder="1" applyAlignment="1">
      <alignment horizontal="center" vertical="center" wrapText="1"/>
    </xf>
    <xf numFmtId="0" fontId="26" fillId="35" borderId="1" xfId="40" applyFont="1" applyFill="1" applyBorder="1" applyAlignment="1">
      <alignment horizontal="center" vertical="center"/>
    </xf>
    <xf numFmtId="0" fontId="26" fillId="35" borderId="1" xfId="40" applyFont="1" applyFill="1" applyBorder="1" applyAlignment="1">
      <alignment horizontal="center" vertical="center" wrapText="1"/>
    </xf>
    <xf numFmtId="0" fontId="26" fillId="33" borderId="0" xfId="40" quotePrefix="1" applyNumberFormat="1" applyFont="1" applyFill="1" applyBorder="1" applyAlignment="1">
      <alignment horizontal="center" vertical="center"/>
    </xf>
    <xf numFmtId="0" fontId="26" fillId="35" borderId="3" xfId="40" applyFont="1" applyFill="1" applyBorder="1" applyAlignment="1">
      <alignment horizontal="center" vertical="center"/>
    </xf>
    <xf numFmtId="0" fontId="26" fillId="35" borderId="3" xfId="40" applyFont="1" applyFill="1" applyBorder="1" applyAlignment="1">
      <alignment horizontal="center" vertical="center" wrapText="1"/>
    </xf>
    <xf numFmtId="0" fontId="23" fillId="35" borderId="3" xfId="40" quotePrefix="1" applyNumberFormat="1" applyFont="1" applyFill="1" applyBorder="1" applyAlignment="1">
      <alignment horizontal="center" vertical="center" wrapText="1"/>
    </xf>
    <xf numFmtId="4" fontId="26" fillId="35" borderId="3" xfId="40" quotePrefix="1" applyNumberFormat="1" applyFont="1" applyFill="1" applyBorder="1" applyAlignment="1">
      <alignment horizontal="center" vertical="center" wrapText="1"/>
    </xf>
    <xf numFmtId="4" fontId="26" fillId="35" borderId="24" xfId="40" quotePrefix="1" applyNumberFormat="1" applyFont="1" applyFill="1" applyBorder="1" applyAlignment="1">
      <alignment horizontal="center" vertical="center" wrapText="1"/>
    </xf>
    <xf numFmtId="4" fontId="26" fillId="33" borderId="8" xfId="40" applyNumberFormat="1" applyFont="1" applyFill="1" applyBorder="1" applyAlignment="1">
      <alignment horizontal="center" vertical="center" wrapText="1"/>
    </xf>
    <xf numFmtId="0" fontId="26" fillId="33" borderId="2" xfId="40" quotePrefix="1" applyNumberFormat="1" applyFont="1" applyFill="1" applyBorder="1" applyAlignment="1">
      <alignment horizontal="center" vertical="center"/>
    </xf>
    <xf numFmtId="0" fontId="23" fillId="35" borderId="1" xfId="40" applyFont="1" applyFill="1" applyBorder="1" applyAlignment="1">
      <alignment horizontal="center" vertical="center"/>
    </xf>
    <xf numFmtId="4" fontId="35" fillId="33" borderId="1" xfId="40" applyNumberFormat="1" applyFont="1" applyFill="1" applyBorder="1" applyAlignment="1">
      <alignment horizontal="center" vertical="center" wrapText="1"/>
    </xf>
    <xf numFmtId="4" fontId="26" fillId="36" borderId="1" xfId="40" applyNumberFormat="1" applyFont="1" applyFill="1" applyBorder="1" applyAlignment="1">
      <alignment horizontal="center" vertical="center" wrapText="1"/>
    </xf>
    <xf numFmtId="0" fontId="26" fillId="35" borderId="24" xfId="40" quotePrefix="1" applyNumberFormat="1" applyFont="1" applyFill="1" applyBorder="1" applyAlignment="1">
      <alignment horizontal="center" vertical="center" wrapText="1"/>
    </xf>
    <xf numFmtId="0" fontId="26" fillId="35" borderId="25" xfId="40" quotePrefix="1" applyNumberFormat="1" applyFont="1" applyFill="1" applyBorder="1" applyAlignment="1">
      <alignment horizontal="center" vertical="center" wrapText="1"/>
    </xf>
    <xf numFmtId="4" fontId="34" fillId="33" borderId="0" xfId="40" applyNumberFormat="1" applyFont="1" applyFill="1" applyBorder="1" applyAlignment="1">
      <alignment horizontal="center" vertical="center" wrapText="1"/>
    </xf>
    <xf numFmtId="4" fontId="34" fillId="33" borderId="0" xfId="40" applyNumberFormat="1" applyFont="1" applyFill="1" applyBorder="1" applyAlignment="1">
      <alignment horizontal="center" vertical="center"/>
    </xf>
    <xf numFmtId="0" fontId="26" fillId="35" borderId="6" xfId="40" quotePrefix="1" applyNumberFormat="1" applyFont="1" applyFill="1" applyBorder="1" applyAlignment="1">
      <alignment horizontal="center" vertical="center" wrapText="1"/>
    </xf>
    <xf numFmtId="0" fontId="23" fillId="33" borderId="0" xfId="40" applyFont="1" applyFill="1" applyBorder="1" applyAlignment="1">
      <alignment horizontal="center" vertical="center"/>
    </xf>
    <xf numFmtId="0" fontId="23" fillId="33" borderId="0" xfId="40" applyFont="1" applyFill="1" applyBorder="1" applyAlignment="1">
      <alignment horizontal="center" vertical="center" wrapText="1"/>
    </xf>
    <xf numFmtId="0" fontId="36" fillId="33" borderId="0" xfId="40" applyFont="1" applyFill="1" applyBorder="1" applyAlignment="1">
      <alignment horizontal="center" vertical="center" wrapText="1"/>
    </xf>
    <xf numFmtId="0" fontId="36" fillId="33" borderId="0" xfId="40" applyFont="1" applyFill="1" applyBorder="1" applyAlignment="1">
      <alignment horizontal="center" vertical="center"/>
    </xf>
    <xf numFmtId="0" fontId="34" fillId="33" borderId="0" xfId="40" quotePrefix="1" applyNumberFormat="1" applyFont="1" applyFill="1" applyBorder="1" applyAlignment="1">
      <alignment horizontal="center" vertical="center" wrapText="1"/>
    </xf>
    <xf numFmtId="0" fontId="23" fillId="33" borderId="1" xfId="40" quotePrefix="1" applyNumberFormat="1" applyFont="1" applyFill="1" applyBorder="1" applyAlignment="1">
      <alignment horizontal="center" vertical="center"/>
    </xf>
    <xf numFmtId="0" fontId="23" fillId="33" borderId="7" xfId="40" quotePrefix="1" applyNumberFormat="1" applyFont="1" applyFill="1" applyBorder="1" applyAlignment="1">
      <alignment horizontal="center" vertical="center" wrapText="1"/>
    </xf>
    <xf numFmtId="4" fontId="26" fillId="35" borderId="5" xfId="40" applyNumberFormat="1" applyFont="1" applyFill="1" applyBorder="1" applyAlignment="1">
      <alignment horizontal="center" vertical="center" wrapText="1"/>
    </xf>
    <xf numFmtId="0" fontId="26" fillId="33" borderId="3" xfId="40" applyFont="1" applyFill="1" applyBorder="1" applyAlignment="1">
      <alignment horizontal="center" vertical="center"/>
    </xf>
    <xf numFmtId="0" fontId="26" fillId="33" borderId="3" xfId="40" applyFont="1" applyFill="1" applyBorder="1" applyAlignment="1">
      <alignment horizontal="center" vertical="center" wrapText="1"/>
    </xf>
    <xf numFmtId="0" fontId="37" fillId="33" borderId="0" xfId="40" quotePrefix="1" applyNumberFormat="1" applyFont="1" applyFill="1" applyBorder="1" applyAlignment="1">
      <alignment horizontal="center" vertical="center"/>
    </xf>
    <xf numFmtId="4" fontId="37" fillId="33" borderId="0" xfId="40" applyNumberFormat="1" applyFont="1" applyFill="1" applyBorder="1" applyAlignment="1">
      <alignment horizontal="center" vertical="center" wrapText="1"/>
    </xf>
    <xf numFmtId="0" fontId="26" fillId="35" borderId="1" xfId="40" quotePrefix="1" applyNumberFormat="1" applyFont="1" applyFill="1" applyBorder="1" applyAlignment="1">
      <alignment horizontal="center" vertical="center" wrapText="1"/>
    </xf>
    <xf numFmtId="4" fontId="31" fillId="33" borderId="0" xfId="40" applyNumberFormat="1" applyFont="1" applyFill="1" applyBorder="1" applyAlignment="1">
      <alignment horizontal="center" vertical="center" wrapText="1"/>
    </xf>
    <xf numFmtId="4" fontId="31" fillId="33" borderId="0" xfId="40" applyNumberFormat="1" applyFont="1" applyFill="1" applyBorder="1" applyAlignment="1">
      <alignment horizontal="center" vertical="center"/>
    </xf>
    <xf numFmtId="0" fontId="23" fillId="33" borderId="5" xfId="40" applyFont="1" applyFill="1" applyBorder="1" applyAlignment="1">
      <alignment horizontal="center" vertical="center"/>
    </xf>
    <xf numFmtId="0" fontId="23" fillId="33" borderId="5" xfId="40" applyFont="1" applyFill="1" applyBorder="1" applyAlignment="1">
      <alignment horizontal="center" vertical="center" wrapText="1"/>
    </xf>
    <xf numFmtId="0" fontId="23" fillId="33" borderId="3" xfId="40" applyFont="1" applyFill="1" applyBorder="1" applyAlignment="1">
      <alignment horizontal="center" vertical="center"/>
    </xf>
    <xf numFmtId="4" fontId="26" fillId="35" borderId="7" xfId="40" applyNumberFormat="1" applyFont="1" applyFill="1" applyBorder="1" applyAlignment="1">
      <alignment horizontal="center" vertical="center" wrapText="1"/>
    </xf>
    <xf numFmtId="4" fontId="26" fillId="35" borderId="3" xfId="40" applyNumberFormat="1" applyFont="1" applyFill="1" applyBorder="1" applyAlignment="1">
      <alignment horizontal="center" vertical="center"/>
    </xf>
    <xf numFmtId="3" fontId="34" fillId="33" borderId="0" xfId="40" quotePrefix="1" applyNumberFormat="1" applyFont="1" applyFill="1" applyBorder="1" applyAlignment="1">
      <alignment horizontal="center" vertical="center" wrapText="1"/>
    </xf>
    <xf numFmtId="4" fontId="26" fillId="39" borderId="3" xfId="40" applyNumberFormat="1" applyFont="1" applyFill="1" applyBorder="1" applyAlignment="1">
      <alignment horizontal="center" vertical="center" wrapText="1"/>
    </xf>
    <xf numFmtId="4" fontId="33" fillId="40" borderId="3" xfId="40" applyNumberFormat="1" applyFont="1" applyFill="1" applyBorder="1" applyAlignment="1">
      <alignment horizontal="center" vertical="center" wrapText="1"/>
    </xf>
    <xf numFmtId="3" fontId="26" fillId="33" borderId="1" xfId="40" applyNumberFormat="1" applyFont="1" applyFill="1" applyBorder="1" applyAlignment="1">
      <alignment horizontal="center" vertical="center"/>
    </xf>
    <xf numFmtId="3" fontId="26" fillId="33" borderId="1" xfId="40" applyNumberFormat="1" applyFont="1" applyFill="1" applyBorder="1" applyAlignment="1">
      <alignment horizontal="center" vertical="center" wrapText="1"/>
    </xf>
    <xf numFmtId="49" fontId="26" fillId="33" borderId="3" xfId="40" applyNumberFormat="1" applyFont="1" applyFill="1" applyBorder="1" applyAlignment="1">
      <alignment horizontal="center" vertical="center"/>
    </xf>
    <xf numFmtId="0" fontId="23" fillId="33" borderId="3" xfId="40" applyNumberFormat="1" applyFont="1" applyFill="1" applyBorder="1" applyAlignment="1">
      <alignment horizontal="center" vertical="center" wrapText="1"/>
    </xf>
    <xf numFmtId="49" fontId="26" fillId="33" borderId="1" xfId="40" applyNumberFormat="1" applyFont="1" applyFill="1" applyBorder="1" applyAlignment="1">
      <alignment horizontal="center" vertical="center"/>
    </xf>
    <xf numFmtId="49" fontId="23" fillId="33" borderId="1" xfId="40" applyNumberFormat="1" applyFont="1" applyFill="1" applyBorder="1" applyAlignment="1">
      <alignment horizontal="center" vertical="center"/>
    </xf>
    <xf numFmtId="49" fontId="26" fillId="33" borderId="1" xfId="40" applyNumberFormat="1" applyFont="1" applyFill="1" applyBorder="1" applyAlignment="1">
      <alignment horizontal="center" vertical="center" wrapText="1"/>
    </xf>
    <xf numFmtId="0" fontId="23" fillId="33" borderId="1" xfId="40" applyNumberFormat="1" applyFont="1" applyFill="1" applyBorder="1" applyAlignment="1">
      <alignment horizontal="center" vertical="center" wrapText="1"/>
    </xf>
    <xf numFmtId="4" fontId="33" fillId="42" borderId="3" xfId="40" applyNumberFormat="1" applyFont="1" applyFill="1" applyBorder="1" applyAlignment="1">
      <alignment horizontal="center" vertical="center" wrapText="1"/>
    </xf>
    <xf numFmtId="4" fontId="26" fillId="42" borderId="3" xfId="40" applyNumberFormat="1" applyFont="1" applyFill="1" applyBorder="1" applyAlignment="1">
      <alignment horizontal="center" vertical="center"/>
    </xf>
    <xf numFmtId="4" fontId="33" fillId="33" borderId="0" xfId="40" applyNumberFormat="1" applyFont="1" applyFill="1" applyBorder="1" applyAlignment="1">
      <alignment horizontal="center" vertical="center" wrapText="1"/>
    </xf>
    <xf numFmtId="0" fontId="33" fillId="33" borderId="0" xfId="40" quotePrefix="1" applyNumberFormat="1" applyFont="1" applyFill="1" applyBorder="1" applyAlignment="1">
      <alignment horizontal="center" vertical="center" wrapText="1"/>
    </xf>
    <xf numFmtId="0" fontId="26" fillId="36" borderId="27" xfId="39" applyFont="1" applyFill="1" applyBorder="1" applyAlignment="1">
      <alignment horizontal="center" vertical="center" wrapText="1"/>
    </xf>
    <xf numFmtId="0" fontId="26" fillId="35" borderId="7" xfId="40" quotePrefix="1" applyNumberFormat="1" applyFont="1" applyFill="1" applyBorder="1" applyAlignment="1">
      <alignment horizontal="center" vertical="center" wrapText="1"/>
    </xf>
    <xf numFmtId="3" fontId="26" fillId="33" borderId="0" xfId="40" quotePrefix="1" applyNumberFormat="1" applyFont="1" applyFill="1" applyBorder="1" applyAlignment="1">
      <alignment horizontal="center" vertical="center"/>
    </xf>
    <xf numFmtId="3" fontId="26" fillId="33" borderId="0" xfId="40" applyNumberFormat="1" applyFont="1" applyFill="1" applyBorder="1" applyAlignment="1">
      <alignment horizontal="center" vertical="center"/>
    </xf>
    <xf numFmtId="0" fontId="26" fillId="33" borderId="0" xfId="40" quotePrefix="1" applyNumberFormat="1" applyFont="1" applyFill="1" applyBorder="1" applyAlignment="1">
      <alignment horizontal="left" vertical="center" wrapText="1"/>
    </xf>
    <xf numFmtId="0" fontId="26" fillId="33" borderId="0" xfId="40" quotePrefix="1" applyNumberFormat="1" applyFont="1" applyFill="1" applyBorder="1" applyAlignment="1">
      <alignment horizontal="center" vertical="center" wrapText="1"/>
    </xf>
    <xf numFmtId="3" fontId="26" fillId="33" borderId="0" xfId="40" applyNumberFormat="1" applyFont="1" applyFill="1" applyBorder="1" applyAlignment="1">
      <alignment horizontal="left" vertical="center"/>
    </xf>
    <xf numFmtId="3" fontId="26" fillId="33" borderId="0" xfId="40" applyNumberFormat="1" applyFont="1" applyFill="1" applyBorder="1" applyAlignment="1">
      <alignment horizontal="center" vertical="center" wrapText="1"/>
    </xf>
    <xf numFmtId="0" fontId="23" fillId="0" borderId="0" xfId="39" applyFont="1" applyFill="1" applyBorder="1" applyAlignment="1" applyProtection="1">
      <alignment horizontal="center" vertical="center" wrapText="1"/>
    </xf>
    <xf numFmtId="3" fontId="26" fillId="0" borderId="0" xfId="39" applyNumberFormat="1" applyFont="1" applyBorder="1" applyAlignment="1">
      <alignment horizontal="center" vertical="center" wrapText="1"/>
    </xf>
    <xf numFmtId="49" fontId="26" fillId="33" borderId="0" xfId="40" applyNumberFormat="1" applyFont="1" applyFill="1" applyBorder="1" applyAlignment="1">
      <alignment horizontal="left" vertical="center"/>
    </xf>
    <xf numFmtId="49" fontId="23" fillId="33" borderId="0" xfId="40" applyNumberFormat="1" applyFont="1" applyFill="1" applyBorder="1" applyAlignment="1">
      <alignment horizontal="center" vertical="center"/>
    </xf>
    <xf numFmtId="49" fontId="23" fillId="33" borderId="28" xfId="4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4" fontId="23" fillId="34" borderId="19" xfId="39" applyNumberFormat="1" applyFont="1" applyFill="1" applyBorder="1" applyAlignment="1">
      <alignment horizontal="center" vertical="center" wrapText="1"/>
    </xf>
    <xf numFmtId="4" fontId="23" fillId="0" borderId="0" xfId="0" applyNumberFormat="1" applyFont="1" applyAlignment="1">
      <alignment horizontal="center" vertical="center"/>
    </xf>
    <xf numFmtId="4" fontId="26" fillId="35" borderId="19" xfId="39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4" fontId="26" fillId="34" borderId="19" xfId="39" applyNumberFormat="1" applyFont="1" applyFill="1" applyBorder="1" applyAlignment="1">
      <alignment horizontal="center" vertical="center" wrapText="1"/>
    </xf>
    <xf numFmtId="0" fontId="23" fillId="0" borderId="0" xfId="39" applyFont="1" applyAlignment="1">
      <alignment horizontal="center" vertical="center" wrapText="1"/>
    </xf>
    <xf numFmtId="0" fontId="26" fillId="0" borderId="0" xfId="39" applyFont="1" applyBorder="1" applyAlignment="1">
      <alignment horizontal="center" vertical="center" wrapText="1"/>
    </xf>
    <xf numFmtId="0" fontId="23" fillId="0" borderId="0" xfId="39" applyFont="1" applyAlignment="1">
      <alignment horizontal="center" vertical="center"/>
    </xf>
    <xf numFmtId="4" fontId="23" fillId="34" borderId="20" xfId="39" applyNumberFormat="1" applyFont="1" applyFill="1" applyBorder="1" applyAlignment="1">
      <alignment horizontal="center" vertical="center" wrapText="1"/>
    </xf>
    <xf numFmtId="4" fontId="23" fillId="34" borderId="23" xfId="39" applyNumberFormat="1" applyFont="1" applyFill="1" applyBorder="1" applyAlignment="1">
      <alignment horizontal="center" vertical="center" wrapText="1"/>
    </xf>
    <xf numFmtId="4" fontId="23" fillId="34" borderId="0" xfId="39" applyNumberFormat="1" applyFont="1" applyFill="1" applyBorder="1" applyAlignment="1">
      <alignment horizontal="center" vertical="center" wrapText="1"/>
    </xf>
    <xf numFmtId="4" fontId="23" fillId="34" borderId="3" xfId="39" applyNumberFormat="1" applyFont="1" applyFill="1" applyBorder="1" applyAlignment="1">
      <alignment horizontal="center" vertical="center" wrapText="1"/>
    </xf>
    <xf numFmtId="0" fontId="26" fillId="0" borderId="0" xfId="39" applyFont="1" applyAlignment="1">
      <alignment horizontal="center" vertical="center" wrapText="1"/>
    </xf>
    <xf numFmtId="4" fontId="23" fillId="0" borderId="3" xfId="39" applyNumberFormat="1" applyFont="1" applyBorder="1" applyAlignment="1">
      <alignment horizontal="center" vertical="center" wrapText="1"/>
    </xf>
    <xf numFmtId="0" fontId="23" fillId="33" borderId="0" xfId="40" applyNumberFormat="1" applyFont="1" applyFill="1" applyBorder="1" applyAlignment="1">
      <alignment horizontal="center" vertical="center" wrapText="1"/>
    </xf>
    <xf numFmtId="4" fontId="26" fillId="39" borderId="5" xfId="40" applyNumberFormat="1" applyFont="1" applyFill="1" applyBorder="1" applyAlignment="1">
      <alignment horizontal="center" vertical="center" wrapText="1"/>
    </xf>
    <xf numFmtId="4" fontId="33" fillId="40" borderId="1" xfId="40" applyNumberFormat="1" applyFont="1" applyFill="1" applyBorder="1" applyAlignment="1">
      <alignment horizontal="center" vertical="center" wrapText="1"/>
    </xf>
    <xf numFmtId="3" fontId="34" fillId="33" borderId="0" xfId="40" applyNumberFormat="1" applyFont="1" applyFill="1" applyBorder="1" applyAlignment="1">
      <alignment horizontal="center" vertical="center" wrapText="1"/>
    </xf>
    <xf numFmtId="3" fontId="34" fillId="33" borderId="0" xfId="40" applyNumberFormat="1" applyFont="1" applyFill="1" applyBorder="1" applyAlignment="1">
      <alignment horizontal="center" vertical="center"/>
    </xf>
    <xf numFmtId="4" fontId="33" fillId="42" borderId="5" xfId="40" applyNumberFormat="1" applyFont="1" applyFill="1" applyBorder="1" applyAlignment="1">
      <alignment horizontal="center" vertical="center" wrapText="1"/>
    </xf>
    <xf numFmtId="4" fontId="26" fillId="42" borderId="3" xfId="40" applyNumberFormat="1" applyFont="1" applyFill="1" applyBorder="1" applyAlignment="1">
      <alignment horizontal="center" vertical="center" wrapText="1"/>
    </xf>
    <xf numFmtId="2" fontId="26" fillId="33" borderId="0" xfId="0" applyNumberFormat="1" applyFont="1" applyFill="1" applyBorder="1" applyAlignment="1">
      <alignment horizontal="center" vertical="center" wrapText="1"/>
    </xf>
    <xf numFmtId="2" fontId="23" fillId="33" borderId="0" xfId="0" applyNumberFormat="1" applyFont="1" applyFill="1" applyBorder="1" applyAlignment="1">
      <alignment horizontal="center" vertical="center"/>
    </xf>
    <xf numFmtId="0" fontId="26" fillId="33" borderId="0" xfId="0" applyFont="1" applyFill="1" applyBorder="1" applyAlignment="1">
      <alignment horizontal="center" vertical="center" wrapText="1"/>
    </xf>
    <xf numFmtId="0" fontId="26" fillId="36" borderId="29" xfId="39" applyFont="1" applyFill="1" applyBorder="1" applyAlignment="1">
      <alignment horizontal="center" vertical="center" wrapText="1"/>
    </xf>
    <xf numFmtId="0" fontId="26" fillId="36" borderId="30" xfId="39" applyFont="1" applyFill="1" applyBorder="1" applyAlignment="1">
      <alignment horizontal="center" vertical="center" wrapText="1"/>
    </xf>
    <xf numFmtId="4" fontId="23" fillId="0" borderId="3" xfId="39" applyNumberFormat="1" applyFont="1" applyBorder="1" applyAlignment="1">
      <alignment horizontal="center" vertical="center"/>
    </xf>
    <xf numFmtId="4" fontId="23" fillId="0" borderId="1" xfId="39" applyNumberFormat="1" applyFont="1" applyBorder="1" applyAlignment="1">
      <alignment horizontal="center" vertical="center"/>
    </xf>
    <xf numFmtId="4" fontId="26" fillId="0" borderId="1" xfId="39" applyNumberFormat="1" applyFont="1" applyBorder="1" applyAlignment="1">
      <alignment horizontal="center" vertical="center"/>
    </xf>
    <xf numFmtId="4" fontId="26" fillId="0" borderId="6" xfId="39" applyNumberFormat="1" applyFont="1" applyBorder="1" applyAlignment="1">
      <alignment horizontal="center" vertical="center"/>
    </xf>
    <xf numFmtId="4" fontId="26" fillId="35" borderId="1" xfId="39" applyNumberFormat="1" applyFont="1" applyFill="1" applyBorder="1" applyAlignment="1">
      <alignment horizontal="center" vertical="center"/>
    </xf>
    <xf numFmtId="3" fontId="33" fillId="42" borderId="3" xfId="40" applyNumberFormat="1" applyFont="1" applyFill="1" applyBorder="1" applyAlignment="1">
      <alignment horizontal="center" vertical="center" wrapText="1"/>
    </xf>
    <xf numFmtId="3" fontId="33" fillId="33" borderId="0" xfId="40" applyNumberFormat="1" applyFont="1" applyFill="1" applyBorder="1" applyAlignment="1">
      <alignment horizontal="center" vertical="center" wrapText="1"/>
    </xf>
    <xf numFmtId="2" fontId="26" fillId="33" borderId="0" xfId="0" applyNumberFormat="1" applyFont="1" applyFill="1" applyBorder="1" applyAlignment="1">
      <alignment horizontal="center" vertical="center"/>
    </xf>
    <xf numFmtId="0" fontId="26" fillId="33" borderId="0" xfId="0" applyFont="1" applyFill="1" applyBorder="1" applyAlignment="1">
      <alignment horizontal="center" vertical="center"/>
    </xf>
    <xf numFmtId="0" fontId="26" fillId="33" borderId="0" xfId="39" applyFont="1" applyFill="1" applyAlignment="1">
      <alignment horizontal="center" vertical="center" wrapText="1"/>
    </xf>
    <xf numFmtId="3" fontId="26" fillId="0" borderId="1" xfId="39" applyNumberFormat="1" applyFont="1" applyBorder="1" applyAlignment="1">
      <alignment horizontal="center" vertical="center"/>
    </xf>
    <xf numFmtId="49" fontId="26" fillId="0" borderId="1" xfId="39" applyNumberFormat="1" applyFont="1" applyBorder="1" applyAlignment="1">
      <alignment horizontal="center" vertical="center" wrapText="1"/>
    </xf>
    <xf numFmtId="3" fontId="26" fillId="35" borderId="3" xfId="39" applyNumberFormat="1" applyFont="1" applyFill="1" applyBorder="1" applyAlignment="1">
      <alignment horizontal="center" vertical="center"/>
    </xf>
    <xf numFmtId="1" fontId="26" fillId="33" borderId="0" xfId="40" applyNumberFormat="1" applyFont="1" applyFill="1" applyBorder="1" applyAlignment="1">
      <alignment horizontal="center" vertical="center"/>
    </xf>
    <xf numFmtId="0" fontId="23" fillId="34" borderId="19" xfId="39" applyFont="1" applyFill="1" applyBorder="1" applyAlignment="1">
      <alignment horizontal="center" vertical="center" wrapText="1"/>
    </xf>
    <xf numFmtId="0" fontId="26" fillId="35" borderId="19" xfId="39" applyFont="1" applyFill="1" applyBorder="1" applyAlignment="1">
      <alignment horizontal="center" vertical="center" wrapText="1"/>
    </xf>
    <xf numFmtId="0" fontId="26" fillId="34" borderId="19" xfId="39" applyFont="1" applyFill="1" applyBorder="1" applyAlignment="1">
      <alignment horizontal="center" vertical="center" wrapText="1"/>
    </xf>
    <xf numFmtId="0" fontId="23" fillId="34" borderId="22" xfId="39" applyFont="1" applyFill="1" applyBorder="1" applyAlignment="1">
      <alignment horizontal="center" vertical="center" wrapText="1"/>
    </xf>
    <xf numFmtId="0" fontId="23" fillId="34" borderId="21" xfId="39" applyFont="1" applyFill="1" applyBorder="1" applyAlignment="1">
      <alignment horizontal="center" vertical="center" wrapText="1"/>
    </xf>
    <xf numFmtId="0" fontId="23" fillId="0" borderId="3" xfId="39" applyFont="1" applyBorder="1" applyAlignment="1">
      <alignment horizontal="center" vertical="center" wrapText="1"/>
    </xf>
    <xf numFmtId="3" fontId="26" fillId="33" borderId="0" xfId="40" applyNumberFormat="1" applyFont="1" applyFill="1" applyBorder="1" applyAlignment="1">
      <alignment horizontal="left" vertical="center" wrapText="1"/>
    </xf>
    <xf numFmtId="3" fontId="23" fillId="33" borderId="0" xfId="40" applyNumberFormat="1" applyFont="1" applyFill="1" applyBorder="1" applyAlignment="1">
      <alignment horizontal="left" vertical="center"/>
    </xf>
    <xf numFmtId="3" fontId="23" fillId="33" borderId="0" xfId="40" applyNumberFormat="1" applyFont="1" applyFill="1" applyBorder="1" applyAlignment="1">
      <alignment horizontal="left" vertical="center" wrapText="1"/>
    </xf>
    <xf numFmtId="4" fontId="26" fillId="33" borderId="0" xfId="40" applyNumberFormat="1" applyFont="1" applyFill="1" applyBorder="1" applyAlignment="1">
      <alignment horizontal="left" vertical="center" wrapText="1"/>
    </xf>
    <xf numFmtId="3" fontId="26" fillId="33" borderId="0" xfId="40" quotePrefix="1" applyNumberFormat="1" applyFont="1" applyFill="1" applyBorder="1" applyAlignment="1">
      <alignment horizontal="left" vertical="center"/>
    </xf>
    <xf numFmtId="0" fontId="26" fillId="33" borderId="0" xfId="40" quotePrefix="1" applyNumberFormat="1" applyFont="1" applyFill="1" applyBorder="1" applyAlignment="1">
      <alignment horizontal="left" vertical="center"/>
    </xf>
    <xf numFmtId="4" fontId="26" fillId="35" borderId="1" xfId="40" quotePrefix="1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8" fillId="33" borderId="0" xfId="40" applyFont="1" applyFill="1" applyBorder="1" applyAlignment="1">
      <alignment horizontal="center" vertical="center" wrapText="1"/>
    </xf>
    <xf numFmtId="3" fontId="25" fillId="33" borderId="0" xfId="40" applyNumberFormat="1" applyFont="1" applyFill="1" applyBorder="1" applyAlignment="1">
      <alignment horizontal="center" vertical="center"/>
    </xf>
    <xf numFmtId="0" fontId="38" fillId="33" borderId="0" xfId="40" applyNumberFormat="1" applyFont="1" applyFill="1" applyBorder="1" applyAlignment="1">
      <alignment horizontal="center" vertical="center" wrapText="1"/>
    </xf>
    <xf numFmtId="0" fontId="25" fillId="33" borderId="0" xfId="40" applyNumberFormat="1" applyFont="1" applyFill="1" applyBorder="1" applyAlignment="1">
      <alignment horizontal="center" vertical="center" wrapText="1"/>
    </xf>
    <xf numFmtId="0" fontId="25" fillId="0" borderId="0" xfId="39" applyFont="1" applyFill="1" applyBorder="1" applyAlignment="1" applyProtection="1">
      <alignment horizontal="center" vertical="center" wrapText="1"/>
    </xf>
    <xf numFmtId="0" fontId="40" fillId="0" borderId="0" xfId="39" applyFont="1" applyAlignment="1">
      <alignment horizontal="left" indent="1"/>
    </xf>
    <xf numFmtId="0" fontId="40" fillId="0" borderId="0" xfId="39" applyFont="1" applyAlignment="1"/>
    <xf numFmtId="0" fontId="40" fillId="0" borderId="0" xfId="39" applyFont="1" applyAlignment="1">
      <alignment horizontal="center" wrapText="1"/>
    </xf>
    <xf numFmtId="0" fontId="42" fillId="0" borderId="0" xfId="39" applyFont="1" applyAlignment="1">
      <alignment horizontal="left" indent="1"/>
    </xf>
    <xf numFmtId="0" fontId="43" fillId="0" borderId="0" xfId="39" applyFont="1" applyAlignment="1">
      <alignment horizontal="left" indent="1"/>
    </xf>
    <xf numFmtId="0" fontId="43" fillId="0" borderId="0" xfId="39" applyFont="1" applyAlignment="1"/>
    <xf numFmtId="0" fontId="43" fillId="0" borderId="0" xfId="39" applyFont="1" applyAlignment="1">
      <alignment horizontal="center" wrapText="1"/>
    </xf>
    <xf numFmtId="3" fontId="26" fillId="33" borderId="0" xfId="40" applyNumberFormat="1" applyFont="1" applyFill="1" applyBorder="1" applyAlignment="1">
      <alignment horizontal="center" vertical="center"/>
    </xf>
    <xf numFmtId="3" fontId="34" fillId="33" borderId="0" xfId="40" quotePrefix="1" applyNumberFormat="1" applyFont="1" applyFill="1" applyBorder="1" applyAlignment="1">
      <alignment horizontal="left" vertical="center" wrapText="1"/>
    </xf>
    <xf numFmtId="4" fontId="44" fillId="33" borderId="1" xfId="40" applyNumberFormat="1" applyFont="1" applyFill="1" applyBorder="1" applyAlignment="1">
      <alignment horizontal="center" vertical="center" wrapText="1"/>
    </xf>
    <xf numFmtId="0" fontId="44" fillId="33" borderId="5" xfId="40" applyFont="1" applyFill="1" applyBorder="1" applyAlignment="1">
      <alignment horizontal="center" vertical="center"/>
    </xf>
    <xf numFmtId="0" fontId="44" fillId="33" borderId="5" xfId="40" applyFont="1" applyFill="1" applyBorder="1" applyAlignment="1">
      <alignment horizontal="center" vertical="center" wrapText="1"/>
    </xf>
    <xf numFmtId="3" fontId="26" fillId="33" borderId="0" xfId="40" applyNumberFormat="1" applyFont="1" applyFill="1" applyBorder="1" applyAlignment="1">
      <alignment horizontal="left" vertical="center"/>
    </xf>
    <xf numFmtId="0" fontId="26" fillId="33" borderId="0" xfId="40" quotePrefix="1" applyNumberFormat="1" applyFont="1" applyFill="1" applyBorder="1" applyAlignment="1">
      <alignment horizontal="left" vertical="center" wrapText="1"/>
    </xf>
    <xf numFmtId="4" fontId="45" fillId="33" borderId="0" xfId="40" applyNumberFormat="1" applyFont="1" applyFill="1" applyBorder="1" applyAlignment="1">
      <alignment horizontal="center" vertical="center" wrapText="1"/>
    </xf>
    <xf numFmtId="4" fontId="45" fillId="33" borderId="0" xfId="40" applyNumberFormat="1" applyFont="1" applyFill="1" applyBorder="1" applyAlignment="1">
      <alignment horizontal="center" vertical="center"/>
    </xf>
    <xf numFmtId="0" fontId="45" fillId="33" borderId="1" xfId="40" applyFont="1" applyFill="1" applyBorder="1" applyAlignment="1">
      <alignment horizontal="center" vertical="center"/>
    </xf>
    <xf numFmtId="0" fontId="45" fillId="33" borderId="1" xfId="40" applyFont="1" applyFill="1" applyBorder="1" applyAlignment="1">
      <alignment horizontal="center" vertical="center" wrapText="1"/>
    </xf>
    <xf numFmtId="4" fontId="45" fillId="33" borderId="1" xfId="40" applyNumberFormat="1" applyFont="1" applyFill="1" applyBorder="1" applyAlignment="1">
      <alignment horizontal="center" vertical="center" wrapText="1"/>
    </xf>
    <xf numFmtId="0" fontId="46" fillId="33" borderId="1" xfId="40" applyFont="1" applyFill="1" applyBorder="1" applyAlignment="1">
      <alignment horizontal="center" vertical="center"/>
    </xf>
    <xf numFmtId="0" fontId="46" fillId="33" borderId="1" xfId="40" applyFont="1" applyFill="1" applyBorder="1" applyAlignment="1">
      <alignment horizontal="center" vertical="center" wrapText="1"/>
    </xf>
    <xf numFmtId="4" fontId="46" fillId="33" borderId="1" xfId="40" applyNumberFormat="1" applyFont="1" applyFill="1" applyBorder="1" applyAlignment="1">
      <alignment horizontal="center" vertical="center" wrapText="1"/>
    </xf>
    <xf numFmtId="0" fontId="26" fillId="33" borderId="5" xfId="40" applyFont="1" applyFill="1" applyBorder="1" applyAlignment="1">
      <alignment horizontal="center" vertical="center"/>
    </xf>
    <xf numFmtId="0" fontId="26" fillId="33" borderId="5" xfId="40" applyFont="1" applyFill="1" applyBorder="1" applyAlignment="1">
      <alignment horizontal="center" vertical="center" wrapText="1"/>
    </xf>
    <xf numFmtId="0" fontId="23" fillId="0" borderId="0" xfId="39" applyFont="1" applyFill="1" applyBorder="1" applyAlignment="1" applyProtection="1">
      <alignment horizontal="center" vertical="center" wrapText="1"/>
    </xf>
    <xf numFmtId="3" fontId="26" fillId="33" borderId="0" xfId="40" applyNumberFormat="1" applyFont="1" applyFill="1" applyBorder="1" applyAlignment="1">
      <alignment horizontal="center" vertical="center"/>
    </xf>
    <xf numFmtId="3" fontId="26" fillId="33" borderId="0" xfId="40" quotePrefix="1" applyNumberFormat="1" applyFont="1" applyFill="1" applyBorder="1" applyAlignment="1">
      <alignment horizontal="center" vertical="center"/>
    </xf>
    <xf numFmtId="3" fontId="38" fillId="33" borderId="0" xfId="40" applyNumberFormat="1" applyFont="1" applyFill="1" applyBorder="1" applyAlignment="1">
      <alignment horizontal="center" vertical="center" wrapText="1"/>
    </xf>
    <xf numFmtId="3" fontId="26" fillId="33" borderId="0" xfId="40" applyNumberFormat="1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 wrapText="1"/>
    </xf>
    <xf numFmtId="3" fontId="26" fillId="33" borderId="0" xfId="40" quotePrefix="1" applyNumberFormat="1" applyFont="1" applyFill="1" applyBorder="1" applyAlignment="1">
      <alignment vertical="center" wrapText="1"/>
    </xf>
    <xf numFmtId="1" fontId="38" fillId="33" borderId="0" xfId="40" applyNumberFormat="1" applyFont="1" applyFill="1" applyBorder="1" applyAlignment="1">
      <alignment horizontal="left" vertical="center"/>
    </xf>
    <xf numFmtId="3" fontId="26" fillId="33" borderId="0" xfId="40" applyNumberFormat="1" applyFont="1" applyFill="1" applyBorder="1" applyAlignment="1">
      <alignment horizontal="left"/>
    </xf>
    <xf numFmtId="164" fontId="23" fillId="33" borderId="1" xfId="40" applyNumberFormat="1" applyFont="1" applyFill="1" applyBorder="1" applyAlignment="1">
      <alignment horizontal="center" vertical="center" wrapText="1"/>
    </xf>
    <xf numFmtId="0" fontId="26" fillId="36" borderId="31" xfId="39" applyFont="1" applyFill="1" applyBorder="1" applyAlignment="1">
      <alignment horizontal="center" vertical="center" wrapText="1"/>
    </xf>
    <xf numFmtId="0" fontId="26" fillId="36" borderId="5" xfId="39" applyFont="1" applyFill="1" applyBorder="1" applyAlignment="1">
      <alignment horizontal="center" vertical="center" wrapText="1"/>
    </xf>
    <xf numFmtId="0" fontId="26" fillId="36" borderId="32" xfId="39" applyFont="1" applyFill="1" applyBorder="1" applyAlignment="1">
      <alignment horizontal="center" vertical="center" wrapText="1"/>
    </xf>
    <xf numFmtId="3" fontId="26" fillId="33" borderId="26" xfId="40" applyNumberFormat="1" applyFont="1" applyFill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3" fontId="26" fillId="33" borderId="0" xfId="40" quotePrefix="1" applyNumberFormat="1" applyFont="1" applyFill="1" applyBorder="1" applyAlignment="1">
      <alignment horizontal="center" vertical="center"/>
    </xf>
    <xf numFmtId="3" fontId="26" fillId="33" borderId="0" xfId="40" applyNumberFormat="1" applyFont="1" applyFill="1" applyBorder="1" applyAlignment="1">
      <alignment horizontal="center" vertical="center"/>
    </xf>
    <xf numFmtId="4" fontId="26" fillId="0" borderId="7" xfId="39" applyNumberFormat="1" applyFont="1" applyBorder="1" applyAlignment="1">
      <alignment horizontal="center" vertical="center"/>
    </xf>
    <xf numFmtId="0" fontId="45" fillId="36" borderId="31" xfId="39" applyFont="1" applyFill="1" applyBorder="1" applyAlignment="1">
      <alignment horizontal="center" vertical="center" wrapText="1"/>
    </xf>
    <xf numFmtId="0" fontId="45" fillId="36" borderId="5" xfId="39" applyFont="1" applyFill="1" applyBorder="1" applyAlignment="1">
      <alignment horizontal="center" vertical="center" wrapText="1"/>
    </xf>
    <xf numFmtId="0" fontId="45" fillId="35" borderId="1" xfId="40" quotePrefix="1" applyNumberFormat="1" applyFont="1" applyFill="1" applyBorder="1" applyAlignment="1">
      <alignment horizontal="center" vertical="center" wrapText="1"/>
    </xf>
    <xf numFmtId="4" fontId="45" fillId="35" borderId="1" xfId="40" applyNumberFormat="1" applyFont="1" applyFill="1" applyBorder="1" applyAlignment="1">
      <alignment horizontal="center" vertical="center" wrapText="1"/>
    </xf>
    <xf numFmtId="3" fontId="26" fillId="33" borderId="0" xfId="40" quotePrefix="1" applyNumberFormat="1" applyFont="1" applyFill="1" applyBorder="1" applyAlignment="1">
      <alignment horizontal="center" vertical="center"/>
    </xf>
    <xf numFmtId="3" fontId="26" fillId="33" borderId="0" xfId="40" applyNumberFormat="1" applyFont="1" applyFill="1" applyBorder="1" applyAlignment="1">
      <alignment horizontal="center" vertical="center"/>
    </xf>
    <xf numFmtId="3" fontId="26" fillId="35" borderId="19" xfId="40" quotePrefix="1" applyNumberFormat="1" applyFont="1" applyFill="1" applyBorder="1" applyAlignment="1">
      <alignment horizontal="center" vertical="center"/>
    </xf>
    <xf numFmtId="4" fontId="26" fillId="35" borderId="19" xfId="40" applyNumberFormat="1" applyFont="1" applyFill="1" applyBorder="1" applyAlignment="1">
      <alignment horizontal="center" vertical="center" wrapText="1"/>
    </xf>
    <xf numFmtId="0" fontId="26" fillId="36" borderId="33" xfId="39" applyFont="1" applyFill="1" applyBorder="1" applyAlignment="1">
      <alignment horizontal="center" vertical="center" wrapText="1"/>
    </xf>
    <xf numFmtId="0" fontId="26" fillId="36" borderId="8" xfId="39" applyFont="1" applyFill="1" applyBorder="1" applyAlignment="1">
      <alignment horizontal="center" vertical="center" wrapText="1"/>
    </xf>
    <xf numFmtId="3" fontId="26" fillId="33" borderId="0" xfId="40" applyNumberFormat="1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26" fillId="35" borderId="8" xfId="4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26" fillId="33" borderId="0" xfId="40" quotePrefix="1" applyNumberFormat="1" applyFont="1" applyFill="1" applyBorder="1" applyAlignment="1">
      <alignment horizontal="left" vertical="center"/>
    </xf>
    <xf numFmtId="3" fontId="26" fillId="33" borderId="26" xfId="40" applyNumberFormat="1" applyFont="1" applyFill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49" fontId="26" fillId="33" borderId="28" xfId="40" applyNumberFormat="1" applyFont="1" applyFill="1" applyBorder="1" applyAlignment="1">
      <alignment horizontal="left" vertical="center"/>
    </xf>
    <xf numFmtId="0" fontId="26" fillId="39" borderId="8" xfId="40" quotePrefix="1" applyNumberFormat="1" applyFont="1" applyFill="1" applyBorder="1" applyAlignment="1">
      <alignment horizontal="center" vertical="center" wrapText="1"/>
    </xf>
    <xf numFmtId="0" fontId="26" fillId="39" borderId="7" xfId="40" quotePrefix="1" applyNumberFormat="1" applyFont="1" applyFill="1" applyBorder="1" applyAlignment="1">
      <alignment horizontal="center" vertical="center" wrapText="1"/>
    </xf>
    <xf numFmtId="2" fontId="26" fillId="33" borderId="0" xfId="0" applyNumberFormat="1" applyFont="1" applyFill="1" applyBorder="1" applyAlignment="1">
      <alignment horizontal="center" vertical="center" wrapText="1"/>
    </xf>
    <xf numFmtId="3" fontId="26" fillId="33" borderId="8" xfId="40" applyNumberFormat="1" applyFont="1" applyFill="1" applyBorder="1" applyAlignment="1">
      <alignment horizontal="center" vertical="center"/>
    </xf>
    <xf numFmtId="3" fontId="26" fillId="33" borderId="7" xfId="40" applyNumberFormat="1" applyFont="1" applyFill="1" applyBorder="1" applyAlignment="1">
      <alignment horizontal="center" vertical="center"/>
    </xf>
    <xf numFmtId="3" fontId="26" fillId="35" borderId="8" xfId="40" applyNumberFormat="1" applyFont="1" applyFill="1" applyBorder="1" applyAlignment="1">
      <alignment horizontal="center" vertical="center" wrapText="1"/>
    </xf>
    <xf numFmtId="3" fontId="26" fillId="35" borderId="7" xfId="40" applyNumberFormat="1" applyFont="1" applyFill="1" applyBorder="1" applyAlignment="1">
      <alignment horizontal="center" vertical="center" wrapText="1"/>
    </xf>
    <xf numFmtId="3" fontId="26" fillId="35" borderId="7" xfId="40" applyNumberFormat="1" applyFont="1" applyFill="1" applyBorder="1" applyAlignment="1">
      <alignment horizontal="center" vertical="center"/>
    </xf>
    <xf numFmtId="3" fontId="26" fillId="36" borderId="8" xfId="40" applyNumberFormat="1" applyFont="1" applyFill="1" applyBorder="1" applyAlignment="1">
      <alignment horizontal="center" vertical="center"/>
    </xf>
    <xf numFmtId="3" fontId="26" fillId="36" borderId="7" xfId="40" applyNumberFormat="1" applyFont="1" applyFill="1" applyBorder="1" applyAlignment="1">
      <alignment horizontal="center" vertical="center"/>
    </xf>
    <xf numFmtId="3" fontId="33" fillId="42" borderId="5" xfId="40" applyNumberFormat="1" applyFont="1" applyFill="1" applyBorder="1" applyAlignment="1">
      <alignment horizontal="center" vertical="center" wrapText="1"/>
    </xf>
    <xf numFmtId="49" fontId="26" fillId="33" borderId="8" xfId="40" applyNumberFormat="1" applyFont="1" applyFill="1" applyBorder="1" applyAlignment="1">
      <alignment horizontal="center" vertical="center"/>
    </xf>
    <xf numFmtId="49" fontId="26" fillId="33" borderId="7" xfId="40" applyNumberFormat="1" applyFont="1" applyFill="1" applyBorder="1" applyAlignment="1">
      <alignment horizontal="center" vertical="center"/>
    </xf>
    <xf numFmtId="4" fontId="26" fillId="33" borderId="8" xfId="40" applyNumberFormat="1" applyFont="1" applyFill="1" applyBorder="1" applyAlignment="1">
      <alignment horizontal="center"/>
    </xf>
    <xf numFmtId="4" fontId="26" fillId="33" borderId="7" xfId="40" applyNumberFormat="1" applyFont="1" applyFill="1" applyBorder="1" applyAlignment="1">
      <alignment horizontal="center"/>
    </xf>
    <xf numFmtId="3" fontId="26" fillId="33" borderId="0" xfId="40" quotePrefix="1" applyNumberFormat="1" applyFont="1" applyFill="1" applyBorder="1" applyAlignment="1">
      <alignment horizontal="center" vertical="center"/>
    </xf>
    <xf numFmtId="3" fontId="26" fillId="33" borderId="0" xfId="40" quotePrefix="1" applyNumberFormat="1" applyFont="1" applyFill="1" applyBorder="1" applyAlignment="1">
      <alignment horizontal="left" vertical="center" wrapText="1"/>
    </xf>
    <xf numFmtId="0" fontId="26" fillId="33" borderId="24" xfId="40" quotePrefix="1" applyNumberFormat="1" applyFont="1" applyFill="1" applyBorder="1" applyAlignment="1">
      <alignment horizontal="center" vertical="center" wrapText="1"/>
    </xf>
    <xf numFmtId="0" fontId="26" fillId="33" borderId="6" xfId="40" quotePrefix="1" applyNumberFormat="1" applyFont="1" applyFill="1" applyBorder="1" applyAlignment="1">
      <alignment horizontal="center" vertical="center" wrapText="1"/>
    </xf>
    <xf numFmtId="3" fontId="26" fillId="35" borderId="8" xfId="40" quotePrefix="1" applyNumberFormat="1" applyFont="1" applyFill="1" applyBorder="1" applyAlignment="1">
      <alignment horizontal="center" vertical="center"/>
    </xf>
    <xf numFmtId="3" fontId="26" fillId="35" borderId="7" xfId="40" quotePrefix="1" applyNumberFormat="1" applyFont="1" applyFill="1" applyBorder="1" applyAlignment="1">
      <alignment horizontal="center" vertical="center"/>
    </xf>
    <xf numFmtId="0" fontId="26" fillId="39" borderId="9" xfId="40" quotePrefix="1" applyNumberFormat="1" applyFont="1" applyFill="1" applyBorder="1" applyAlignment="1">
      <alignment horizontal="center" vertical="center" wrapText="1"/>
    </xf>
    <xf numFmtId="0" fontId="33" fillId="40" borderId="9" xfId="40" quotePrefix="1" applyNumberFormat="1" applyFont="1" applyFill="1" applyBorder="1" applyAlignment="1">
      <alignment horizontal="center" vertical="center" wrapText="1"/>
    </xf>
    <xf numFmtId="0" fontId="33" fillId="40" borderId="7" xfId="40" quotePrefix="1" applyNumberFormat="1" applyFont="1" applyFill="1" applyBorder="1" applyAlignment="1">
      <alignment horizontal="center" vertical="center" wrapText="1"/>
    </xf>
    <xf numFmtId="3" fontId="33" fillId="41" borderId="8" xfId="40" quotePrefix="1" applyNumberFormat="1" applyFont="1" applyFill="1" applyBorder="1" applyAlignment="1">
      <alignment horizontal="center" vertical="center"/>
    </xf>
    <xf numFmtId="3" fontId="33" fillId="41" borderId="7" xfId="40" quotePrefix="1" applyNumberFormat="1" applyFont="1" applyFill="1" applyBorder="1" applyAlignment="1">
      <alignment horizontal="center" vertical="center"/>
    </xf>
    <xf numFmtId="3" fontId="26" fillId="33" borderId="0" xfId="40" applyNumberFormat="1" applyFont="1" applyFill="1" applyBorder="1" applyAlignment="1">
      <alignment horizontal="left"/>
    </xf>
    <xf numFmtId="0" fontId="26" fillId="35" borderId="8" xfId="40" quotePrefix="1" applyNumberFormat="1" applyFont="1" applyFill="1" applyBorder="1" applyAlignment="1">
      <alignment horizontal="center" vertical="center"/>
    </xf>
    <xf numFmtId="0" fontId="26" fillId="35" borderId="7" xfId="40" quotePrefix="1" applyNumberFormat="1" applyFont="1" applyFill="1" applyBorder="1" applyAlignment="1">
      <alignment horizontal="center" vertical="center"/>
    </xf>
    <xf numFmtId="0" fontId="26" fillId="33" borderId="0" xfId="40" quotePrefix="1" applyNumberFormat="1" applyFont="1" applyFill="1" applyBorder="1" applyAlignment="1">
      <alignment horizontal="left" vertical="center" wrapText="1"/>
    </xf>
    <xf numFmtId="3" fontId="34" fillId="33" borderId="0" xfId="40" quotePrefix="1" applyNumberFormat="1" applyFont="1" applyFill="1" applyBorder="1" applyAlignment="1">
      <alignment horizontal="left" vertical="center" wrapText="1"/>
    </xf>
    <xf numFmtId="0" fontId="34" fillId="33" borderId="0" xfId="40" quotePrefix="1" applyNumberFormat="1" applyFont="1" applyFill="1" applyBorder="1" applyAlignment="1">
      <alignment horizontal="left" vertical="center" wrapText="1"/>
    </xf>
    <xf numFmtId="0" fontId="45" fillId="33" borderId="0" xfId="40" quotePrefix="1" applyNumberFormat="1" applyFont="1" applyFill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/>
    </xf>
    <xf numFmtId="0" fontId="26" fillId="39" borderId="8" xfId="40" quotePrefix="1" applyNumberFormat="1" applyFont="1" applyFill="1" applyBorder="1" applyAlignment="1">
      <alignment horizontal="center" vertical="center"/>
    </xf>
    <xf numFmtId="0" fontId="26" fillId="33" borderId="0" xfId="40" quotePrefix="1" applyNumberFormat="1" applyFont="1" applyFill="1" applyBorder="1" applyAlignment="1">
      <alignment horizontal="center" vertical="center" wrapText="1"/>
    </xf>
    <xf numFmtId="0" fontId="26" fillId="36" borderId="8" xfId="40" quotePrefix="1" applyNumberFormat="1" applyFont="1" applyFill="1" applyBorder="1" applyAlignment="1">
      <alignment horizontal="center" vertical="center"/>
    </xf>
    <xf numFmtId="0" fontId="26" fillId="36" borderId="7" xfId="40" quotePrefix="1" applyNumberFormat="1" applyFont="1" applyFill="1" applyBorder="1" applyAlignment="1">
      <alignment horizontal="center" vertical="center"/>
    </xf>
    <xf numFmtId="0" fontId="26" fillId="33" borderId="2" xfId="40" quotePrefix="1" applyNumberFormat="1" applyFont="1" applyFill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 vertical="center"/>
    </xf>
    <xf numFmtId="3" fontId="26" fillId="39" borderId="8" xfId="40" quotePrefix="1" applyNumberFormat="1" applyFont="1" applyFill="1" applyBorder="1" applyAlignment="1">
      <alignment horizontal="center" wrapText="1"/>
    </xf>
    <xf numFmtId="3" fontId="26" fillId="39" borderId="7" xfId="40" quotePrefix="1" applyNumberFormat="1" applyFont="1" applyFill="1" applyBorder="1" applyAlignment="1">
      <alignment horizontal="center" wrapText="1"/>
    </xf>
    <xf numFmtId="0" fontId="47" fillId="0" borderId="0" xfId="0" applyFont="1" applyAlignment="1">
      <alignment horizontal="left" vertical="center" wrapText="1"/>
    </xf>
    <xf numFmtId="4" fontId="26" fillId="33" borderId="0" xfId="40" quotePrefix="1" applyNumberFormat="1" applyFont="1" applyFill="1" applyBorder="1" applyAlignment="1">
      <alignment horizontal="left" vertical="center" wrapText="1"/>
    </xf>
    <xf numFmtId="4" fontId="26" fillId="39" borderId="8" xfId="40" quotePrefix="1" applyNumberFormat="1" applyFont="1" applyFill="1" applyBorder="1" applyAlignment="1">
      <alignment horizontal="center" vertical="center" wrapText="1"/>
    </xf>
    <xf numFmtId="4" fontId="26" fillId="39" borderId="7" xfId="40" quotePrefix="1" applyNumberFormat="1" applyFont="1" applyFill="1" applyBorder="1" applyAlignment="1">
      <alignment horizontal="center" vertical="center" wrapText="1"/>
    </xf>
    <xf numFmtId="4" fontId="34" fillId="33" borderId="0" xfId="40" quotePrefix="1" applyNumberFormat="1" applyFont="1" applyFill="1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3" fontId="26" fillId="39" borderId="8" xfId="40" quotePrefix="1" applyNumberFormat="1" applyFont="1" applyFill="1" applyBorder="1" applyAlignment="1">
      <alignment horizontal="center" vertical="center" wrapText="1"/>
    </xf>
    <xf numFmtId="3" fontId="26" fillId="39" borderId="7" xfId="40" quotePrefix="1" applyNumberFormat="1" applyFont="1" applyFill="1" applyBorder="1" applyAlignment="1">
      <alignment horizontal="center" vertical="center" wrapText="1"/>
    </xf>
    <xf numFmtId="3" fontId="33" fillId="40" borderId="8" xfId="40" quotePrefix="1" applyNumberFormat="1" applyFont="1" applyFill="1" applyBorder="1" applyAlignment="1">
      <alignment horizontal="center" vertical="center" wrapText="1"/>
    </xf>
    <xf numFmtId="3" fontId="33" fillId="40" borderId="7" xfId="40" quotePrefix="1" applyNumberFormat="1" applyFont="1" applyFill="1" applyBorder="1" applyAlignment="1">
      <alignment horizontal="center" vertical="center" wrapText="1"/>
    </xf>
    <xf numFmtId="3" fontId="38" fillId="33" borderId="0" xfId="40" quotePrefix="1" applyNumberFormat="1" applyFont="1" applyFill="1" applyBorder="1" applyAlignment="1">
      <alignment horizontal="center" wrapText="1"/>
    </xf>
    <xf numFmtId="3" fontId="26" fillId="33" borderId="26" xfId="40" applyNumberFormat="1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3" fontId="34" fillId="33" borderId="0" xfId="40" quotePrefix="1" applyNumberFormat="1" applyFont="1" applyFill="1" applyBorder="1" applyAlignment="1">
      <alignment horizontal="left"/>
    </xf>
    <xf numFmtId="3" fontId="38" fillId="33" borderId="0" xfId="40" applyNumberFormat="1" applyFont="1" applyFill="1" applyBorder="1" applyAlignment="1">
      <alignment horizontal="center" vertical="center" wrapText="1"/>
    </xf>
    <xf numFmtId="49" fontId="26" fillId="35" borderId="8" xfId="40" quotePrefix="1" applyNumberFormat="1" applyFont="1" applyFill="1" applyBorder="1" applyAlignment="1">
      <alignment horizontal="center" vertical="center" wrapText="1"/>
    </xf>
    <xf numFmtId="49" fontId="26" fillId="35" borderId="7" xfId="40" quotePrefix="1" applyNumberFormat="1" applyFont="1" applyFill="1" applyBorder="1" applyAlignment="1">
      <alignment horizontal="center" vertical="center" wrapText="1"/>
    </xf>
    <xf numFmtId="3" fontId="34" fillId="33" borderId="0" xfId="40" quotePrefix="1" applyNumberFormat="1" applyFont="1" applyFill="1" applyBorder="1" applyAlignment="1">
      <alignment horizontal="left" vertical="center"/>
    </xf>
    <xf numFmtId="3" fontId="26" fillId="33" borderId="2" xfId="40" quotePrefix="1" applyNumberFormat="1" applyFont="1" applyFill="1" applyBorder="1" applyAlignment="1">
      <alignment horizontal="center" vertical="center" wrapText="1"/>
    </xf>
    <xf numFmtId="3" fontId="26" fillId="37" borderId="8" xfId="40" quotePrefix="1" applyNumberFormat="1" applyFont="1" applyFill="1" applyBorder="1" applyAlignment="1">
      <alignment horizontal="center" vertical="center"/>
    </xf>
    <xf numFmtId="3" fontId="26" fillId="37" borderId="7" xfId="40" quotePrefix="1" applyNumberFormat="1" applyFont="1" applyFill="1" applyBorder="1" applyAlignment="1">
      <alignment horizontal="center" vertical="center"/>
    </xf>
    <xf numFmtId="3" fontId="38" fillId="33" borderId="0" xfId="40" quotePrefix="1" applyNumberFormat="1" applyFont="1" applyFill="1" applyBorder="1" applyAlignment="1">
      <alignment horizontal="center" vertical="center"/>
    </xf>
    <xf numFmtId="0" fontId="30" fillId="0" borderId="28" xfId="0" applyFont="1" applyBorder="1" applyAlignment="1">
      <alignment horizontal="left" vertical="center"/>
    </xf>
    <xf numFmtId="0" fontId="0" fillId="0" borderId="28" xfId="0" applyBorder="1" applyAlignment="1">
      <alignment vertical="center"/>
    </xf>
    <xf numFmtId="3" fontId="26" fillId="35" borderId="8" xfId="39" applyNumberFormat="1" applyFont="1" applyFill="1" applyBorder="1" applyAlignment="1">
      <alignment horizontal="center" vertical="center"/>
    </xf>
    <xf numFmtId="3" fontId="26" fillId="35" borderId="7" xfId="39" applyNumberFormat="1" applyFont="1" applyFill="1" applyBorder="1" applyAlignment="1">
      <alignment horizontal="center" vertical="center"/>
    </xf>
    <xf numFmtId="4" fontId="38" fillId="0" borderId="0" xfId="39" applyNumberFormat="1" applyFont="1" applyAlignment="1">
      <alignment horizontal="center" wrapText="1"/>
    </xf>
    <xf numFmtId="3" fontId="38" fillId="0" borderId="0" xfId="39" applyNumberFormat="1" applyFont="1" applyAlignment="1">
      <alignment horizontal="center" wrapText="1"/>
    </xf>
    <xf numFmtId="0" fontId="26" fillId="0" borderId="0" xfId="39" applyFont="1" applyAlignment="1">
      <alignment horizontal="left" wrapText="1"/>
    </xf>
    <xf numFmtId="0" fontId="26" fillId="0" borderId="0" xfId="39" applyFont="1" applyBorder="1" applyAlignment="1">
      <alignment horizontal="center" vertical="center" wrapText="1"/>
    </xf>
    <xf numFmtId="0" fontId="23" fillId="0" borderId="0" xfId="39" applyFont="1" applyFill="1" applyBorder="1" applyAlignment="1" applyProtection="1">
      <alignment horizontal="center" vertical="center" wrapText="1"/>
    </xf>
    <xf numFmtId="0" fontId="38" fillId="0" borderId="0" xfId="39" applyFont="1" applyAlignment="1">
      <alignment horizontal="center" wrapText="1"/>
    </xf>
    <xf numFmtId="49" fontId="26" fillId="33" borderId="0" xfId="40" applyNumberFormat="1" applyFont="1" applyFill="1" applyBorder="1" applyAlignment="1">
      <alignment horizontal="left" vertical="center"/>
    </xf>
    <xf numFmtId="0" fontId="39" fillId="0" borderId="0" xfId="39" applyFont="1" applyAlignment="1">
      <alignment horizontal="left" wrapText="1" indent="1"/>
    </xf>
    <xf numFmtId="0" fontId="41" fillId="0" borderId="0" xfId="39" applyFont="1" applyAlignment="1">
      <alignment horizontal="center" wrapText="1"/>
    </xf>
    <xf numFmtId="49" fontId="26" fillId="38" borderId="8" xfId="40" quotePrefix="1" applyNumberFormat="1" applyFont="1" applyFill="1" applyBorder="1" applyAlignment="1">
      <alignment horizontal="center" vertical="center" wrapText="1"/>
    </xf>
    <xf numFmtId="49" fontId="26" fillId="38" borderId="7" xfId="40" quotePrefix="1" applyNumberFormat="1" applyFont="1" applyFill="1" applyBorder="1" applyAlignment="1">
      <alignment horizontal="center" vertical="center" wrapText="1"/>
    </xf>
    <xf numFmtId="3" fontId="26" fillId="33" borderId="0" xfId="40" applyNumberFormat="1" applyFont="1" applyFill="1" applyBorder="1" applyAlignment="1">
      <alignment horizontal="center"/>
    </xf>
    <xf numFmtId="3" fontId="38" fillId="33" borderId="0" xfId="40" quotePrefix="1" applyNumberFormat="1" applyFont="1" applyFill="1" applyBorder="1" applyAlignment="1">
      <alignment horizontal="right" wrapText="1"/>
    </xf>
    <xf numFmtId="0" fontId="48" fillId="0" borderId="0" xfId="0" applyFont="1" applyAlignment="1">
      <alignment horizontal="right" wrapText="1"/>
    </xf>
    <xf numFmtId="3" fontId="38" fillId="0" borderId="0" xfId="39" applyNumberFormat="1" applyFont="1" applyBorder="1" applyAlignment="1">
      <alignment horizontal="center" vertical="center" wrapText="1"/>
    </xf>
    <xf numFmtId="3" fontId="26" fillId="35" borderId="8" xfId="39" quotePrefix="1" applyNumberFormat="1" applyFont="1" applyFill="1" applyBorder="1" applyAlignment="1">
      <alignment horizontal="center" vertical="center"/>
    </xf>
    <xf numFmtId="3" fontId="26" fillId="35" borderId="7" xfId="39" quotePrefix="1" applyNumberFormat="1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 wrapText="1"/>
    </xf>
    <xf numFmtId="3" fontId="38" fillId="33" borderId="0" xfId="40" applyNumberFormat="1" applyFont="1" applyFill="1" applyBorder="1" applyAlignment="1">
      <alignment horizontal="center"/>
    </xf>
    <xf numFmtId="0" fontId="30" fillId="0" borderId="0" xfId="0" applyFont="1" applyBorder="1" applyAlignment="1">
      <alignment horizontal="left" vertical="center"/>
    </xf>
    <xf numFmtId="49" fontId="26" fillId="33" borderId="26" xfId="40" applyNumberFormat="1" applyFont="1" applyFill="1" applyBorder="1" applyAlignment="1">
      <alignment horizontal="left" vertical="center"/>
    </xf>
    <xf numFmtId="0" fontId="30" fillId="0" borderId="26" xfId="0" applyFont="1" applyBorder="1" applyAlignment="1">
      <alignment horizontal="left" vertical="center"/>
    </xf>
    <xf numFmtId="0" fontId="38" fillId="33" borderId="0" xfId="40" applyNumberFormat="1" applyFont="1" applyFill="1" applyBorder="1" applyAlignment="1">
      <alignment horizontal="center" wrapText="1"/>
    </xf>
    <xf numFmtId="49" fontId="26" fillId="33" borderId="34" xfId="40" applyNumberFormat="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</cellXfs>
  <cellStyles count="49">
    <cellStyle name="20% - Isticanje1 2" xfId="1"/>
    <cellStyle name="20% - Isticanje2 2" xfId="2"/>
    <cellStyle name="20% - Isticanje3 2" xfId="3"/>
    <cellStyle name="20% - Isticanje4 2" xfId="4"/>
    <cellStyle name="20% - Isticanje5 2" xfId="5"/>
    <cellStyle name="20% - Isticanje6 2" xfId="6"/>
    <cellStyle name="40% - Isticanje1 2" xfId="7"/>
    <cellStyle name="40% - Isticanje2 2" xfId="8"/>
    <cellStyle name="40% - Isticanje3 2" xfId="9"/>
    <cellStyle name="40% - Isticanje4 2" xfId="10"/>
    <cellStyle name="40% - Isticanje5 2" xfId="11"/>
    <cellStyle name="40% - Isticanje6 2" xfId="12"/>
    <cellStyle name="60% - Isticanje1 2" xfId="13"/>
    <cellStyle name="60% - Isticanje2 2" xfId="14"/>
    <cellStyle name="60% - Isticanje3 2" xfId="15"/>
    <cellStyle name="60% - Isticanje4 2" xfId="16"/>
    <cellStyle name="60% - Isticanje5 2" xfId="17"/>
    <cellStyle name="60% - Isticanje6 2" xfId="18"/>
    <cellStyle name="Bilješka 2" xfId="19"/>
    <cellStyle name="Dobro 2" xfId="20"/>
    <cellStyle name="Isticanje1 2" xfId="21"/>
    <cellStyle name="Isticanje2 2" xfId="22"/>
    <cellStyle name="Isticanje3 2" xfId="23"/>
    <cellStyle name="Isticanje4 2" xfId="24"/>
    <cellStyle name="Isticanje5 2" xfId="25"/>
    <cellStyle name="Isticanje6 2" xfId="26"/>
    <cellStyle name="Izlaz 2" xfId="27"/>
    <cellStyle name="Izračun 2" xfId="28"/>
    <cellStyle name="Loše 2" xfId="29"/>
    <cellStyle name="Naslov 1" xfId="30" builtinId="16" customBuiltin="1"/>
    <cellStyle name="Naslov 2" xfId="31" builtinId="17" customBuiltin="1"/>
    <cellStyle name="Naslov 3" xfId="32" builtinId="18" customBuiltin="1"/>
    <cellStyle name="Naslov 4" xfId="33" builtinId="19" customBuiltin="1"/>
    <cellStyle name="Naslov 5" xfId="34"/>
    <cellStyle name="Neutralno 2" xfId="35"/>
    <cellStyle name="Normalno" xfId="0" builtinId="0"/>
    <cellStyle name="Normalno 2" xfId="36"/>
    <cellStyle name="Normalno 2 2" xfId="37"/>
    <cellStyle name="Normalno 3" xfId="38"/>
    <cellStyle name="Normalno 4" xfId="39"/>
    <cellStyle name="Normalno 5" xfId="40"/>
    <cellStyle name="Obično_List1" xfId="41"/>
    <cellStyle name="Postotak 2" xfId="42"/>
    <cellStyle name="Povezana ćelija 2" xfId="43"/>
    <cellStyle name="Provjera ćelije 2" xfId="44"/>
    <cellStyle name="Tekst objašnjenja 2" xfId="45"/>
    <cellStyle name="Tekst upozorenja 2" xfId="46"/>
    <cellStyle name="Ukupni zbroj 2" xfId="47"/>
    <cellStyle name="Unos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76"/>
  <sheetViews>
    <sheetView tabSelected="1" view="pageLayout" zoomScaleNormal="100" workbookViewId="0">
      <selection activeCell="F9" sqref="F9"/>
    </sheetView>
  </sheetViews>
  <sheetFormatPr defaultColWidth="9.1640625" defaultRowHeight="25.5" customHeight="1" x14ac:dyDescent="0.25"/>
  <cols>
    <col min="1" max="1" width="35.6640625" style="168" customWidth="1"/>
    <col min="2" max="2" width="22.83203125" style="168" customWidth="1"/>
    <col min="3" max="5" width="24.33203125" style="42" customWidth="1"/>
    <col min="6" max="7" width="17.33203125" style="42" customWidth="1"/>
    <col min="8" max="8" width="22" style="168" customWidth="1"/>
    <col min="9" max="9" width="9.1640625" style="1"/>
    <col min="10" max="10" width="11.83203125" style="1" bestFit="1" customWidth="1"/>
    <col min="11" max="16384" width="9.1640625" style="1"/>
  </cols>
  <sheetData>
    <row r="1" spans="1:17" ht="44.45" customHeight="1" x14ac:dyDescent="0.25">
      <c r="A1" s="363" t="s">
        <v>388</v>
      </c>
      <c r="B1" s="363"/>
      <c r="C1" s="363"/>
      <c r="D1" s="363"/>
      <c r="E1" s="363"/>
      <c r="F1" s="363"/>
      <c r="G1" s="363"/>
      <c r="H1" s="164"/>
    </row>
    <row r="2" spans="1:17" ht="25.5" customHeight="1" x14ac:dyDescent="0.25">
      <c r="A2" s="363"/>
      <c r="B2" s="363"/>
      <c r="C2" s="363"/>
      <c r="D2" s="363"/>
      <c r="E2" s="363"/>
      <c r="F2" s="363"/>
      <c r="G2" s="363"/>
      <c r="H2" s="164"/>
    </row>
    <row r="3" spans="1:17" ht="25.5" customHeight="1" x14ac:dyDescent="0.25">
      <c r="A3" s="224"/>
      <c r="B3" s="225"/>
      <c r="C3" s="226"/>
      <c r="D3" s="226"/>
      <c r="E3" s="226"/>
      <c r="F3" s="226"/>
      <c r="G3" s="226"/>
      <c r="H3" s="164"/>
    </row>
    <row r="4" spans="1:17" ht="18" customHeight="1" x14ac:dyDescent="0.25">
      <c r="A4" s="364" t="s">
        <v>364</v>
      </c>
      <c r="B4" s="364"/>
      <c r="C4" s="364"/>
      <c r="D4" s="364"/>
      <c r="E4" s="364"/>
      <c r="F4" s="364"/>
      <c r="G4" s="364"/>
      <c r="H4" s="164"/>
    </row>
    <row r="5" spans="1:17" ht="25.5" hidden="1" customHeight="1" x14ac:dyDescent="0.25">
      <c r="A5" s="224"/>
      <c r="B5" s="225"/>
      <c r="C5" s="226"/>
      <c r="D5" s="226"/>
      <c r="E5" s="226"/>
      <c r="F5" s="226"/>
      <c r="G5" s="226"/>
      <c r="H5" s="164"/>
    </row>
    <row r="6" spans="1:17" ht="17.25" customHeight="1" x14ac:dyDescent="0.25">
      <c r="A6" s="227"/>
      <c r="B6" s="225"/>
      <c r="C6" s="226"/>
      <c r="D6" s="226"/>
      <c r="E6" s="226"/>
      <c r="F6" s="226"/>
      <c r="G6" s="226"/>
      <c r="H6" s="164"/>
    </row>
    <row r="7" spans="1:17" ht="27.75" customHeight="1" x14ac:dyDescent="0.25">
      <c r="A7" s="364" t="s">
        <v>0</v>
      </c>
      <c r="B7" s="364"/>
      <c r="C7" s="364"/>
      <c r="D7" s="364"/>
      <c r="E7" s="364"/>
      <c r="F7" s="364"/>
      <c r="G7" s="364"/>
      <c r="H7" s="164"/>
    </row>
    <row r="8" spans="1:17" ht="22.5" customHeight="1" x14ac:dyDescent="0.25">
      <c r="A8" s="228"/>
      <c r="B8" s="229"/>
      <c r="C8" s="230"/>
      <c r="D8" s="230"/>
      <c r="E8" s="230"/>
      <c r="F8" s="230"/>
      <c r="G8" s="230"/>
      <c r="H8" s="164"/>
    </row>
    <row r="9" spans="1:17" ht="26.85" customHeight="1" x14ac:dyDescent="0.25">
      <c r="A9" s="6" t="s">
        <v>1</v>
      </c>
      <c r="B9" s="6" t="s">
        <v>347</v>
      </c>
      <c r="C9" s="6" t="s">
        <v>348</v>
      </c>
      <c r="D9" s="6" t="s">
        <v>349</v>
      </c>
      <c r="E9" s="6" t="s">
        <v>350</v>
      </c>
      <c r="F9" s="6" t="s">
        <v>351</v>
      </c>
      <c r="G9" s="6" t="s">
        <v>352</v>
      </c>
      <c r="H9" s="164"/>
    </row>
    <row r="10" spans="1:17" ht="26.85" customHeight="1" x14ac:dyDescent="0.25">
      <c r="A10" s="205" t="s">
        <v>2</v>
      </c>
      <c r="B10" s="165">
        <v>1321053.72</v>
      </c>
      <c r="C10" s="165">
        <v>1451814.44</v>
      </c>
      <c r="D10" s="165">
        <v>2461835.36</v>
      </c>
      <c r="E10" s="165">
        <v>1947687.36</v>
      </c>
      <c r="F10" s="165">
        <f>E10/B10*100</f>
        <v>147.43437988274997</v>
      </c>
      <c r="G10" s="165">
        <f>E10/D10*100</f>
        <v>79.115256513335652</v>
      </c>
      <c r="H10" s="166"/>
      <c r="Q10" s="3"/>
    </row>
    <row r="11" spans="1:17" ht="26.85" customHeight="1" x14ac:dyDescent="0.25">
      <c r="A11" s="205" t="s">
        <v>3</v>
      </c>
      <c r="B11" s="165">
        <f>E11/7.5345</f>
        <v>0</v>
      </c>
      <c r="C11" s="165">
        <v>0</v>
      </c>
      <c r="D11" s="165">
        <v>0</v>
      </c>
      <c r="E11" s="165">
        <v>0</v>
      </c>
      <c r="F11" s="165">
        <v>0</v>
      </c>
      <c r="G11" s="165">
        <v>0</v>
      </c>
      <c r="H11" s="42"/>
    </row>
    <row r="12" spans="1:17" ht="26.85" customHeight="1" x14ac:dyDescent="0.25">
      <c r="A12" s="206" t="s">
        <v>4</v>
      </c>
      <c r="B12" s="167">
        <f t="shared" ref="B12:E12" si="0">B10+B11</f>
        <v>1321053.72</v>
      </c>
      <c r="C12" s="167">
        <f t="shared" si="0"/>
        <v>1451814.44</v>
      </c>
      <c r="D12" s="167">
        <f t="shared" si="0"/>
        <v>2461835.36</v>
      </c>
      <c r="E12" s="167">
        <f t="shared" si="0"/>
        <v>1947687.36</v>
      </c>
      <c r="F12" s="167">
        <f t="shared" ref="F12:F18" si="1">E12/B12*100</f>
        <v>147.43437988274997</v>
      </c>
      <c r="G12" s="167">
        <f t="shared" ref="G12:G18" si="2">E12/D12*100</f>
        <v>79.115256513335652</v>
      </c>
    </row>
    <row r="13" spans="1:17" ht="26.85" customHeight="1" x14ac:dyDescent="0.25">
      <c r="A13" s="205" t="s">
        <v>5</v>
      </c>
      <c r="B13" s="165">
        <v>1200020.27</v>
      </c>
      <c r="C13" s="165">
        <v>1436989.63</v>
      </c>
      <c r="D13" s="165">
        <v>2010984.27</v>
      </c>
      <c r="E13" s="165">
        <v>1886980.69</v>
      </c>
      <c r="F13" s="165">
        <f t="shared" si="1"/>
        <v>157.24573469079817</v>
      </c>
      <c r="G13" s="165">
        <f t="shared" si="2"/>
        <v>93.833687222227752</v>
      </c>
    </row>
    <row r="14" spans="1:17" ht="26.85" customHeight="1" x14ac:dyDescent="0.25">
      <c r="A14" s="205" t="s">
        <v>6</v>
      </c>
      <c r="B14" s="165">
        <v>108164.41</v>
      </c>
      <c r="C14" s="165">
        <v>14824.81</v>
      </c>
      <c r="D14" s="165">
        <v>451588.48</v>
      </c>
      <c r="E14" s="165">
        <v>61895.49</v>
      </c>
      <c r="F14" s="165">
        <f t="shared" si="1"/>
        <v>57.223526666488546</v>
      </c>
      <c r="G14" s="165">
        <f t="shared" si="2"/>
        <v>13.70617115830767</v>
      </c>
      <c r="Q14" s="3"/>
    </row>
    <row r="15" spans="1:17" ht="26.85" customHeight="1" x14ac:dyDescent="0.25">
      <c r="A15" s="206" t="s">
        <v>7</v>
      </c>
      <c r="B15" s="167">
        <f>B13+B14</f>
        <v>1308184.68</v>
      </c>
      <c r="C15" s="167">
        <f>C13+C14</f>
        <v>1451814.44</v>
      </c>
      <c r="D15" s="167">
        <f>D13+D14</f>
        <v>2462572.75</v>
      </c>
      <c r="E15" s="167">
        <f>E13+E14</f>
        <v>1948876.18</v>
      </c>
      <c r="F15" s="167">
        <f t="shared" si="1"/>
        <v>148.97561558357341</v>
      </c>
      <c r="G15" s="167">
        <f t="shared" si="2"/>
        <v>79.139841858479102</v>
      </c>
    </row>
    <row r="16" spans="1:17" ht="26.85" customHeight="1" x14ac:dyDescent="0.25">
      <c r="A16" s="207" t="s">
        <v>372</v>
      </c>
      <c r="B16" s="165">
        <f>B12-B15</f>
        <v>12869.040000000037</v>
      </c>
      <c r="C16" s="169">
        <f>C12-C15</f>
        <v>0</v>
      </c>
      <c r="D16" s="169">
        <f>D10-D15</f>
        <v>-737.39000000013039</v>
      </c>
      <c r="E16" s="169">
        <f>E12-E15</f>
        <v>-1188.8199999998324</v>
      </c>
      <c r="F16" s="165">
        <f t="shared" si="1"/>
        <v>-9.2378297060218078</v>
      </c>
      <c r="G16" s="165">
        <f t="shared" si="2"/>
        <v>161.21997857302406</v>
      </c>
    </row>
    <row r="17" spans="1:8" ht="26.85" customHeight="1" x14ac:dyDescent="0.25">
      <c r="A17" s="207" t="s">
        <v>373</v>
      </c>
      <c r="B17" s="165">
        <v>-12131.65</v>
      </c>
      <c r="C17" s="169">
        <v>0</v>
      </c>
      <c r="D17" s="169">
        <v>0</v>
      </c>
      <c r="E17" s="169">
        <v>0</v>
      </c>
      <c r="F17" s="165">
        <f t="shared" si="1"/>
        <v>0</v>
      </c>
      <c r="G17" s="165">
        <v>0</v>
      </c>
    </row>
    <row r="18" spans="1:8" ht="26.85" customHeight="1" x14ac:dyDescent="0.25">
      <c r="A18" s="167" t="s">
        <v>371</v>
      </c>
      <c r="B18" s="167">
        <f>B16+B17</f>
        <v>737.39000000003762</v>
      </c>
      <c r="C18" s="167">
        <f>C16+C17</f>
        <v>0</v>
      </c>
      <c r="D18" s="167">
        <f>D16+D17</f>
        <v>-737.39000000013039</v>
      </c>
      <c r="E18" s="167">
        <f>E16+E17</f>
        <v>-1188.8199999998324</v>
      </c>
      <c r="F18" s="167">
        <f t="shared" si="1"/>
        <v>-161.21997857304436</v>
      </c>
      <c r="G18" s="167">
        <f t="shared" si="2"/>
        <v>161.21997857302406</v>
      </c>
    </row>
    <row r="19" spans="1:8" ht="61.5" customHeight="1" x14ac:dyDescent="0.25">
      <c r="A19" s="358" t="s">
        <v>200</v>
      </c>
      <c r="B19" s="358"/>
      <c r="C19" s="358"/>
      <c r="D19" s="358"/>
      <c r="E19" s="358"/>
      <c r="F19" s="358"/>
      <c r="G19" s="358"/>
    </row>
    <row r="20" spans="1:8" ht="10.9" customHeight="1" x14ac:dyDescent="0.25">
      <c r="A20" s="200"/>
      <c r="B20" s="172"/>
      <c r="C20" s="359"/>
      <c r="D20" s="359"/>
      <c r="E20" s="170"/>
      <c r="F20" s="170"/>
      <c r="G20" s="170"/>
    </row>
    <row r="21" spans="1:8" ht="25.5" customHeight="1" x14ac:dyDescent="0.25">
      <c r="A21" s="6" t="s">
        <v>1</v>
      </c>
      <c r="B21" s="6" t="s">
        <v>347</v>
      </c>
      <c r="C21" s="6" t="s">
        <v>348</v>
      </c>
      <c r="D21" s="6" t="s">
        <v>349</v>
      </c>
      <c r="E21" s="6" t="s">
        <v>350</v>
      </c>
      <c r="F21" s="6" t="s">
        <v>351</v>
      </c>
      <c r="G21" s="6" t="s">
        <v>352</v>
      </c>
    </row>
    <row r="22" spans="1:8" ht="25.5" customHeight="1" x14ac:dyDescent="0.25">
      <c r="A22" s="205" t="s">
        <v>8</v>
      </c>
      <c r="B22" s="165">
        <v>0</v>
      </c>
      <c r="C22" s="165">
        <v>0</v>
      </c>
      <c r="D22" s="165">
        <v>0</v>
      </c>
      <c r="E22" s="165">
        <v>0</v>
      </c>
      <c r="F22" s="165">
        <v>0</v>
      </c>
      <c r="G22" s="165">
        <v>0</v>
      </c>
    </row>
    <row r="23" spans="1:8" ht="25.5" customHeight="1" x14ac:dyDescent="0.25">
      <c r="A23" s="205" t="s">
        <v>360</v>
      </c>
      <c r="B23" s="165">
        <v>0</v>
      </c>
      <c r="C23" s="165">
        <v>0</v>
      </c>
      <c r="D23" s="165">
        <v>0</v>
      </c>
      <c r="E23" s="165">
        <v>0</v>
      </c>
      <c r="F23" s="165">
        <v>0</v>
      </c>
      <c r="G23" s="165">
        <v>0</v>
      </c>
      <c r="H23" s="172"/>
    </row>
    <row r="24" spans="1:8" ht="24.75" customHeight="1" x14ac:dyDescent="0.25">
      <c r="A24" s="205" t="s">
        <v>375</v>
      </c>
      <c r="B24" s="165">
        <v>0</v>
      </c>
      <c r="C24" s="165">
        <v>0</v>
      </c>
      <c r="D24" s="165">
        <v>0</v>
      </c>
      <c r="E24" s="165">
        <v>0</v>
      </c>
      <c r="F24" s="165">
        <v>0</v>
      </c>
      <c r="G24" s="165">
        <v>0</v>
      </c>
      <c r="H24" s="172"/>
    </row>
    <row r="25" spans="1:8" ht="8.25" customHeight="1" x14ac:dyDescent="0.25">
      <c r="A25" s="170"/>
      <c r="B25" s="172"/>
      <c r="C25" s="170"/>
      <c r="D25" s="170"/>
      <c r="E25" s="170"/>
      <c r="F25" s="170"/>
      <c r="G25" s="170"/>
      <c r="H25" s="172"/>
    </row>
    <row r="26" spans="1:8" ht="4.5" customHeight="1" x14ac:dyDescent="0.25">
      <c r="A26" s="170"/>
      <c r="B26" s="172"/>
      <c r="C26" s="170"/>
      <c r="D26" s="170"/>
      <c r="E26" s="170"/>
      <c r="F26" s="170"/>
      <c r="G26" s="170"/>
      <c r="H26" s="172"/>
    </row>
    <row r="27" spans="1:8" ht="19.7" customHeight="1" x14ac:dyDescent="0.25">
      <c r="A27" s="358" t="s">
        <v>201</v>
      </c>
      <c r="B27" s="358"/>
      <c r="C27" s="358"/>
      <c r="D27" s="358"/>
      <c r="E27" s="358"/>
      <c r="F27" s="358"/>
      <c r="G27" s="358"/>
      <c r="H27" s="172"/>
    </row>
    <row r="28" spans="1:8" ht="19.7" customHeight="1" x14ac:dyDescent="0.25">
      <c r="A28" s="170"/>
      <c r="B28" s="172"/>
      <c r="C28" s="170"/>
      <c r="D28" s="170"/>
      <c r="E28" s="170"/>
      <c r="F28" s="170"/>
      <c r="G28" s="170"/>
      <c r="H28" s="172"/>
    </row>
    <row r="29" spans="1:8" ht="25.5" customHeight="1" x14ac:dyDescent="0.25">
      <c r="A29" s="6" t="s">
        <v>1</v>
      </c>
      <c r="B29" s="6" t="s">
        <v>347</v>
      </c>
      <c r="C29" s="6" t="s">
        <v>348</v>
      </c>
      <c r="D29" s="6" t="s">
        <v>349</v>
      </c>
      <c r="E29" s="6" t="s">
        <v>350</v>
      </c>
      <c r="F29" s="6" t="s">
        <v>351</v>
      </c>
      <c r="G29" s="6" t="s">
        <v>352</v>
      </c>
    </row>
    <row r="30" spans="1:8" ht="25.5" customHeight="1" x14ac:dyDescent="0.25">
      <c r="A30" s="208" t="s">
        <v>374</v>
      </c>
      <c r="B30" s="173">
        <v>-47301.48</v>
      </c>
      <c r="C30" s="173">
        <v>0</v>
      </c>
      <c r="D30" s="173">
        <v>47301.48</v>
      </c>
      <c r="E30" s="173">
        <v>-85971.31</v>
      </c>
      <c r="F30" s="173">
        <f>B30/E30*100</f>
        <v>55.020075883454609</v>
      </c>
      <c r="G30" s="174">
        <f>E30/D30*100</f>
        <v>-181.75183947732711</v>
      </c>
      <c r="H30" s="175"/>
    </row>
    <row r="31" spans="1:8" ht="25.5" customHeight="1" x14ac:dyDescent="0.25">
      <c r="A31" s="209" t="s">
        <v>386</v>
      </c>
      <c r="B31" s="176">
        <v>48038.87</v>
      </c>
      <c r="C31" s="176">
        <v>0</v>
      </c>
      <c r="D31" s="176">
        <v>-48038.87</v>
      </c>
      <c r="E31" s="176">
        <v>85519.88</v>
      </c>
      <c r="F31" s="173">
        <f>B31/E31*100</f>
        <v>56.172751879446039</v>
      </c>
      <c r="G31" s="174">
        <f>E31/D31*100</f>
        <v>-178.02225572749734</v>
      </c>
      <c r="H31" s="172"/>
    </row>
    <row r="32" spans="1:8" ht="15" customHeight="1" x14ac:dyDescent="0.25">
      <c r="A32" s="170"/>
      <c r="B32" s="172"/>
      <c r="C32" s="359"/>
      <c r="D32" s="359"/>
      <c r="E32" s="359"/>
      <c r="F32" s="170"/>
      <c r="G32" s="170"/>
      <c r="H32" s="172"/>
    </row>
    <row r="33" spans="1:8" ht="1.1499999999999999" hidden="1" customHeight="1" x14ac:dyDescent="0.25">
      <c r="A33" s="170"/>
      <c r="B33" s="172"/>
      <c r="C33" s="171"/>
      <c r="D33" s="171"/>
      <c r="E33" s="171"/>
      <c r="F33" s="170"/>
      <c r="G33" s="170"/>
      <c r="H33" s="172"/>
    </row>
    <row r="34" spans="1:8" ht="1.1499999999999999" hidden="1" customHeight="1" x14ac:dyDescent="0.25">
      <c r="A34" s="170"/>
      <c r="B34" s="172"/>
      <c r="C34" s="171"/>
      <c r="D34" s="171"/>
      <c r="E34" s="171"/>
      <c r="F34" s="170"/>
      <c r="G34" s="170"/>
      <c r="H34" s="172"/>
    </row>
    <row r="35" spans="1:8" ht="19.5" hidden="1" customHeight="1" x14ac:dyDescent="0.25">
      <c r="A35" s="170"/>
      <c r="B35" s="172"/>
      <c r="C35" s="177"/>
      <c r="F35" s="170"/>
      <c r="G35" s="170"/>
      <c r="H35" s="172"/>
    </row>
    <row r="36" spans="1:8" ht="19.7" customHeight="1" x14ac:dyDescent="0.25">
      <c r="A36" s="358" t="s">
        <v>202</v>
      </c>
      <c r="B36" s="358"/>
      <c r="C36" s="358"/>
      <c r="D36" s="358"/>
      <c r="E36" s="358"/>
      <c r="F36" s="358"/>
      <c r="G36" s="358"/>
      <c r="H36" s="172"/>
    </row>
    <row r="37" spans="1:8" ht="19.7" customHeight="1" x14ac:dyDescent="0.25">
      <c r="A37" s="170"/>
      <c r="B37" s="172"/>
      <c r="C37" s="170"/>
      <c r="D37" s="170"/>
      <c r="E37" s="170"/>
      <c r="F37" s="170"/>
      <c r="G37" s="170"/>
      <c r="H37" s="172"/>
    </row>
    <row r="38" spans="1:8" ht="25.5" customHeight="1" x14ac:dyDescent="0.25">
      <c r="A38" s="6" t="s">
        <v>1</v>
      </c>
      <c r="B38" s="6" t="s">
        <v>347</v>
      </c>
      <c r="C38" s="6" t="s">
        <v>348</v>
      </c>
      <c r="D38" s="6" t="s">
        <v>349</v>
      </c>
      <c r="E38" s="6" t="s">
        <v>350</v>
      </c>
      <c r="F38" s="6" t="s">
        <v>351</v>
      </c>
      <c r="G38" s="6" t="s">
        <v>352</v>
      </c>
    </row>
    <row r="39" spans="1:8" ht="25.5" customHeight="1" x14ac:dyDescent="0.25">
      <c r="A39" s="210" t="s">
        <v>376</v>
      </c>
      <c r="B39" s="191">
        <v>0</v>
      </c>
      <c r="C39" s="178">
        <v>0</v>
      </c>
      <c r="D39" s="178">
        <v>0</v>
      </c>
      <c r="E39" s="178">
        <v>0</v>
      </c>
      <c r="F39" s="178">
        <v>0</v>
      </c>
      <c r="G39" s="178">
        <v>0</v>
      </c>
      <c r="H39" s="172"/>
    </row>
    <row r="40" spans="1:8" ht="25.5" customHeight="1" x14ac:dyDescent="0.25">
      <c r="A40" s="16" t="s">
        <v>385</v>
      </c>
      <c r="B40" s="192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72"/>
    </row>
    <row r="41" spans="1:8" ht="25.5" customHeight="1" x14ac:dyDescent="0.25">
      <c r="A41" s="16" t="s">
        <v>377</v>
      </c>
      <c r="B41" s="192">
        <v>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72"/>
    </row>
    <row r="42" spans="1:8" ht="25.5" customHeight="1" x14ac:dyDescent="0.25">
      <c r="A42" s="13" t="s">
        <v>378</v>
      </c>
      <c r="B42" s="193">
        <f>B41</f>
        <v>0</v>
      </c>
      <c r="C42" s="14">
        <f>C39+C40+C41</f>
        <v>0</v>
      </c>
      <c r="D42" s="14">
        <f>D41</f>
        <v>0</v>
      </c>
      <c r="E42" s="14">
        <f>E41</f>
        <v>0</v>
      </c>
      <c r="F42" s="14">
        <v>0</v>
      </c>
      <c r="G42" s="14">
        <v>0</v>
      </c>
      <c r="H42" s="172"/>
    </row>
    <row r="43" spans="1:8" ht="10.9" customHeight="1" x14ac:dyDescent="0.25">
      <c r="A43" s="360"/>
      <c r="B43" s="360"/>
      <c r="C43" s="360"/>
      <c r="D43" s="360"/>
      <c r="E43" s="360"/>
      <c r="F43" s="360"/>
      <c r="G43" s="360"/>
      <c r="H43" s="172"/>
    </row>
    <row r="44" spans="1:8" ht="15.6" hidden="1" customHeight="1" x14ac:dyDescent="0.25">
      <c r="A44" s="159"/>
      <c r="B44" s="159"/>
      <c r="C44" s="159"/>
      <c r="D44" s="159"/>
      <c r="E44" s="159"/>
      <c r="F44" s="159"/>
      <c r="G44" s="159"/>
      <c r="H44" s="172"/>
    </row>
    <row r="45" spans="1:8" ht="46.9" hidden="1" customHeight="1" x14ac:dyDescent="0.25">
      <c r="A45" s="248"/>
      <c r="B45" s="248"/>
      <c r="C45" s="248"/>
      <c r="D45" s="248"/>
      <c r="E45" s="248"/>
      <c r="F45" s="248"/>
      <c r="G45" s="248"/>
      <c r="H45" s="172"/>
    </row>
    <row r="46" spans="1:8" ht="46.5" hidden="1" customHeight="1" x14ac:dyDescent="0.25">
      <c r="A46" s="248"/>
      <c r="B46" s="248"/>
      <c r="C46" s="248"/>
      <c r="D46" s="248"/>
      <c r="E46" s="248"/>
      <c r="F46" s="248"/>
      <c r="G46" s="248"/>
      <c r="H46" s="172"/>
    </row>
    <row r="47" spans="1:8" ht="45.75" hidden="1" customHeight="1" x14ac:dyDescent="0.25">
      <c r="A47" s="361" t="s">
        <v>330</v>
      </c>
      <c r="B47" s="361"/>
      <c r="C47" s="361"/>
      <c r="D47" s="361"/>
      <c r="E47" s="361"/>
      <c r="F47" s="361"/>
      <c r="G47" s="361"/>
      <c r="H47" s="172"/>
    </row>
    <row r="48" spans="1:8" ht="27" customHeight="1" x14ac:dyDescent="0.25">
      <c r="A48" s="361" t="s">
        <v>203</v>
      </c>
      <c r="B48" s="361"/>
      <c r="C48" s="361"/>
      <c r="D48" s="361"/>
      <c r="E48" s="361"/>
      <c r="F48" s="361"/>
      <c r="G48" s="361"/>
      <c r="H48" s="172"/>
    </row>
    <row r="49" spans="1:8" ht="7.9" customHeight="1" x14ac:dyDescent="0.25">
      <c r="A49" s="223"/>
      <c r="B49" s="223"/>
      <c r="C49" s="223"/>
      <c r="D49" s="223"/>
      <c r="E49" s="223"/>
      <c r="F49" s="223"/>
      <c r="G49" s="223"/>
      <c r="H49" s="172"/>
    </row>
    <row r="50" spans="1:8" ht="19.7" customHeight="1" x14ac:dyDescent="0.25">
      <c r="A50" s="370" t="s">
        <v>9</v>
      </c>
      <c r="B50" s="370"/>
      <c r="C50" s="370"/>
      <c r="D50" s="370"/>
      <c r="E50" s="370"/>
      <c r="F50" s="370"/>
      <c r="G50" s="370"/>
      <c r="H50" s="8"/>
    </row>
    <row r="51" spans="1:8" ht="13.9" customHeight="1" x14ac:dyDescent="0.25">
      <c r="A51" s="171"/>
      <c r="B51" s="8"/>
      <c r="C51" s="160"/>
      <c r="D51" s="160"/>
      <c r="E51" s="160"/>
      <c r="F51" s="160"/>
      <c r="G51" s="160"/>
      <c r="H51" s="8"/>
    </row>
    <row r="52" spans="1:8" ht="25.5" customHeight="1" x14ac:dyDescent="0.25">
      <c r="A52" s="6" t="s">
        <v>1</v>
      </c>
      <c r="B52" s="6" t="s">
        <v>353</v>
      </c>
      <c r="C52" s="6" t="s">
        <v>355</v>
      </c>
      <c r="D52" s="6" t="s">
        <v>354</v>
      </c>
      <c r="E52" s="6" t="s">
        <v>356</v>
      </c>
      <c r="F52" s="6" t="s">
        <v>357</v>
      </c>
      <c r="G52" s="6" t="s">
        <v>358</v>
      </c>
      <c r="H52" s="7" t="s">
        <v>359</v>
      </c>
    </row>
    <row r="53" spans="1:8" ht="25.5" customHeight="1" x14ac:dyDescent="0.25">
      <c r="A53" s="9">
        <v>6</v>
      </c>
      <c r="B53" s="10" t="s">
        <v>229</v>
      </c>
      <c r="C53" s="11">
        <f>C54+C58+C65+C70+C67</f>
        <v>1321053.72</v>
      </c>
      <c r="D53" s="11">
        <f>D54+D58+D65+D70+D67</f>
        <v>1451814.4400000002</v>
      </c>
      <c r="E53" s="11">
        <f>E54+E58+E64+E67+E70</f>
        <v>2461835.36</v>
      </c>
      <c r="F53" s="11">
        <f t="shared" ref="F53" si="3">F54+F58+F64+F67+F70</f>
        <v>1947687.3600000003</v>
      </c>
      <c r="G53" s="11">
        <f>F53/C53*100</f>
        <v>147.43437988274999</v>
      </c>
      <c r="H53" s="11">
        <f>F53/E53*100</f>
        <v>79.115256513335666</v>
      </c>
    </row>
    <row r="54" spans="1:8" ht="59.25" customHeight="1" x14ac:dyDescent="0.25">
      <c r="A54" s="12">
        <v>67</v>
      </c>
      <c r="B54" s="13" t="s">
        <v>11</v>
      </c>
      <c r="C54" s="14">
        <f>C55</f>
        <v>245567.5</v>
      </c>
      <c r="D54" s="14">
        <f>D55</f>
        <v>180350.13</v>
      </c>
      <c r="E54" s="14">
        <f>E55</f>
        <v>372159.01</v>
      </c>
      <c r="F54" s="14">
        <f t="shared" ref="F54" si="4">F55</f>
        <v>285147.61</v>
      </c>
      <c r="G54" s="14">
        <f t="shared" ref="G54:G79" si="5">F54/C54*100</f>
        <v>116.11781282132203</v>
      </c>
      <c r="H54" s="14">
        <f>F54/E54*100</f>
        <v>76.619832474296402</v>
      </c>
    </row>
    <row r="55" spans="1:8" ht="32.25" customHeight="1" x14ac:dyDescent="0.25">
      <c r="A55" s="12">
        <v>671</v>
      </c>
      <c r="B55" s="13" t="s">
        <v>12</v>
      </c>
      <c r="C55" s="14">
        <f>C56+C57</f>
        <v>245567.5</v>
      </c>
      <c r="D55" s="14">
        <f>D56+D57</f>
        <v>180350.13</v>
      </c>
      <c r="E55" s="14">
        <f>E56+E57</f>
        <v>372159.01</v>
      </c>
      <c r="F55" s="14">
        <f t="shared" ref="F55" si="6">F56+F57</f>
        <v>285147.61</v>
      </c>
      <c r="G55" s="14">
        <f t="shared" si="5"/>
        <v>116.11781282132203</v>
      </c>
      <c r="H55" s="14">
        <f t="shared" ref="H55:H79" si="7">F55/E55*100</f>
        <v>76.619832474296402</v>
      </c>
    </row>
    <row r="56" spans="1:8" ht="42.75" customHeight="1" x14ac:dyDescent="0.25">
      <c r="A56" s="15">
        <v>6711</v>
      </c>
      <c r="B56" s="16" t="s">
        <v>13</v>
      </c>
      <c r="C56" s="17">
        <v>187209.06</v>
      </c>
      <c r="D56" s="18">
        <v>180350.13</v>
      </c>
      <c r="E56" s="18">
        <v>341648.04</v>
      </c>
      <c r="F56" s="18">
        <v>283461.36</v>
      </c>
      <c r="G56" s="18">
        <f t="shared" si="5"/>
        <v>151.41433860092027</v>
      </c>
      <c r="H56" s="18">
        <f t="shared" si="7"/>
        <v>82.96882370523771</v>
      </c>
    </row>
    <row r="57" spans="1:8" ht="38.25" customHeight="1" x14ac:dyDescent="0.25">
      <c r="A57" s="15">
        <v>6712</v>
      </c>
      <c r="B57" s="16" t="s">
        <v>14</v>
      </c>
      <c r="C57" s="18">
        <v>58358.44</v>
      </c>
      <c r="D57" s="18">
        <v>0</v>
      </c>
      <c r="E57" s="18">
        <v>30510.97</v>
      </c>
      <c r="F57" s="18">
        <v>1686.25</v>
      </c>
      <c r="G57" s="18">
        <f t="shared" si="5"/>
        <v>2.8894706575432791</v>
      </c>
      <c r="H57" s="18">
        <f t="shared" si="7"/>
        <v>5.526700724362418</v>
      </c>
    </row>
    <row r="58" spans="1:8" ht="57" customHeight="1" x14ac:dyDescent="0.25">
      <c r="A58" s="12">
        <v>66</v>
      </c>
      <c r="B58" s="13" t="s">
        <v>15</v>
      </c>
      <c r="C58" s="14">
        <f>C59+C62</f>
        <v>1913.97</v>
      </c>
      <c r="D58" s="14">
        <f>D59+D62</f>
        <v>850</v>
      </c>
      <c r="E58" s="14">
        <f>E59+E62</f>
        <v>7279.28</v>
      </c>
      <c r="F58" s="14">
        <f>F59+F62</f>
        <v>7279.28</v>
      </c>
      <c r="G58" s="14">
        <f t="shared" si="5"/>
        <v>380.32362053741696</v>
      </c>
      <c r="H58" s="14">
        <f t="shared" si="7"/>
        <v>100</v>
      </c>
    </row>
    <row r="59" spans="1:8" ht="43.5" customHeight="1" x14ac:dyDescent="0.25">
      <c r="A59" s="12">
        <v>661</v>
      </c>
      <c r="B59" s="13" t="s">
        <v>16</v>
      </c>
      <c r="C59" s="14">
        <f>C61+C60</f>
        <v>1532.72</v>
      </c>
      <c r="D59" s="14">
        <f t="shared" ref="D59:F59" si="8">D61+D60</f>
        <v>850</v>
      </c>
      <c r="E59" s="14">
        <f t="shared" si="8"/>
        <v>2519.7399999999998</v>
      </c>
      <c r="F59" s="14">
        <f t="shared" si="8"/>
        <v>2519.7399999999998</v>
      </c>
      <c r="G59" s="14">
        <f t="shared" si="5"/>
        <v>164.39662821650398</v>
      </c>
      <c r="H59" s="14">
        <f t="shared" si="7"/>
        <v>100</v>
      </c>
    </row>
    <row r="60" spans="1:8" ht="28.5" customHeight="1" x14ac:dyDescent="0.25">
      <c r="A60" s="15">
        <v>6614</v>
      </c>
      <c r="B60" s="16" t="s">
        <v>319</v>
      </c>
      <c r="C60" s="18">
        <v>0</v>
      </c>
      <c r="D60" s="18">
        <v>0</v>
      </c>
      <c r="E60" s="18">
        <v>1120</v>
      </c>
      <c r="F60" s="18">
        <v>1120</v>
      </c>
      <c r="G60" s="18">
        <v>0</v>
      </c>
      <c r="H60" s="18">
        <v>0</v>
      </c>
    </row>
    <row r="61" spans="1:8" ht="27" customHeight="1" x14ac:dyDescent="0.25">
      <c r="A61" s="15">
        <v>6615</v>
      </c>
      <c r="B61" s="16" t="s">
        <v>16</v>
      </c>
      <c r="C61" s="18">
        <v>1532.72</v>
      </c>
      <c r="D61" s="18">
        <v>850</v>
      </c>
      <c r="E61" s="18">
        <v>1399.74</v>
      </c>
      <c r="F61" s="18">
        <v>1399.74</v>
      </c>
      <c r="G61" s="18">
        <f t="shared" si="5"/>
        <v>91.323920872696903</v>
      </c>
      <c r="H61" s="18">
        <f t="shared" si="7"/>
        <v>100</v>
      </c>
    </row>
    <row r="62" spans="1:8" ht="42" customHeight="1" x14ac:dyDescent="0.25">
      <c r="A62" s="12">
        <v>663</v>
      </c>
      <c r="B62" s="13" t="s">
        <v>379</v>
      </c>
      <c r="C62" s="14">
        <f>C63</f>
        <v>381.25</v>
      </c>
      <c r="D62" s="14">
        <f>D63</f>
        <v>0</v>
      </c>
      <c r="E62" s="14">
        <f>E63</f>
        <v>4759.54</v>
      </c>
      <c r="F62" s="14">
        <f>F63</f>
        <v>4759.54</v>
      </c>
      <c r="G62" s="14">
        <f t="shared" si="5"/>
        <v>1248.4039344262294</v>
      </c>
      <c r="H62" s="14">
        <f t="shared" si="7"/>
        <v>100</v>
      </c>
    </row>
    <row r="63" spans="1:8" ht="25.5" customHeight="1" x14ac:dyDescent="0.25">
      <c r="A63" s="15">
        <v>6631</v>
      </c>
      <c r="B63" s="16" t="s">
        <v>222</v>
      </c>
      <c r="C63" s="18">
        <v>381.25</v>
      </c>
      <c r="D63" s="18">
        <v>0</v>
      </c>
      <c r="E63" s="18">
        <v>4759.54</v>
      </c>
      <c r="F63" s="18">
        <v>4759.54</v>
      </c>
      <c r="G63" s="18">
        <f t="shared" si="5"/>
        <v>1248.4039344262294</v>
      </c>
      <c r="H63" s="18">
        <f t="shared" si="7"/>
        <v>100</v>
      </c>
    </row>
    <row r="64" spans="1:8" ht="54.75" customHeight="1" x14ac:dyDescent="0.25">
      <c r="A64" s="12">
        <v>65</v>
      </c>
      <c r="B64" s="13" t="s">
        <v>279</v>
      </c>
      <c r="C64" s="14">
        <f t="shared" ref="C64:F65" si="9">C65</f>
        <v>412.5</v>
      </c>
      <c r="D64" s="14">
        <f t="shared" si="9"/>
        <v>400</v>
      </c>
      <c r="E64" s="14">
        <f t="shared" si="9"/>
        <v>5308.96</v>
      </c>
      <c r="F64" s="14">
        <f t="shared" si="9"/>
        <v>4908.96</v>
      </c>
      <c r="G64" s="14">
        <f t="shared" si="5"/>
        <v>1190.050909090909</v>
      </c>
      <c r="H64" s="14">
        <f t="shared" si="7"/>
        <v>92.465567644133699</v>
      </c>
    </row>
    <row r="65" spans="1:10" ht="30" customHeight="1" x14ac:dyDescent="0.25">
      <c r="A65" s="12">
        <v>652</v>
      </c>
      <c r="B65" s="13" t="s">
        <v>17</v>
      </c>
      <c r="C65" s="14">
        <f t="shared" si="9"/>
        <v>412.5</v>
      </c>
      <c r="D65" s="14">
        <f t="shared" si="9"/>
        <v>400</v>
      </c>
      <c r="E65" s="14">
        <f t="shared" si="9"/>
        <v>5308.96</v>
      </c>
      <c r="F65" s="14">
        <f t="shared" si="9"/>
        <v>4908.96</v>
      </c>
      <c r="G65" s="14">
        <f t="shared" si="5"/>
        <v>1190.050909090909</v>
      </c>
      <c r="H65" s="14">
        <f t="shared" si="7"/>
        <v>92.465567644133699</v>
      </c>
    </row>
    <row r="66" spans="1:10" ht="28.5" customHeight="1" x14ac:dyDescent="0.25">
      <c r="A66" s="15">
        <v>6526</v>
      </c>
      <c r="B66" s="16" t="s">
        <v>18</v>
      </c>
      <c r="C66" s="18">
        <v>412.5</v>
      </c>
      <c r="D66" s="18">
        <v>400</v>
      </c>
      <c r="E66" s="18">
        <v>5308.96</v>
      </c>
      <c r="F66" s="18">
        <v>4908.96</v>
      </c>
      <c r="G66" s="18">
        <f t="shared" si="5"/>
        <v>1190.050909090909</v>
      </c>
      <c r="H66" s="18">
        <f t="shared" si="7"/>
        <v>92.465567644133699</v>
      </c>
    </row>
    <row r="67" spans="1:10" ht="25.5" customHeight="1" x14ac:dyDescent="0.25">
      <c r="A67" s="12">
        <v>64</v>
      </c>
      <c r="B67" s="13" t="s">
        <v>19</v>
      </c>
      <c r="C67" s="14">
        <f t="shared" ref="C67:F68" si="10">C68</f>
        <v>0.01</v>
      </c>
      <c r="D67" s="14">
        <f t="shared" si="10"/>
        <v>0.76</v>
      </c>
      <c r="E67" s="14">
        <f t="shared" si="10"/>
        <v>3.64</v>
      </c>
      <c r="F67" s="14">
        <f t="shared" si="10"/>
        <v>0.5</v>
      </c>
      <c r="G67" s="14">
        <f t="shared" si="5"/>
        <v>5000</v>
      </c>
      <c r="H67" s="14">
        <f t="shared" si="7"/>
        <v>13.736263736263735</v>
      </c>
    </row>
    <row r="68" spans="1:10" ht="25.5" customHeight="1" x14ac:dyDescent="0.25">
      <c r="A68" s="12">
        <v>641</v>
      </c>
      <c r="B68" s="13" t="s">
        <v>179</v>
      </c>
      <c r="C68" s="14">
        <f>C69</f>
        <v>0.01</v>
      </c>
      <c r="D68" s="14">
        <f t="shared" si="10"/>
        <v>0.76</v>
      </c>
      <c r="E68" s="14">
        <f t="shared" si="10"/>
        <v>3.64</v>
      </c>
      <c r="F68" s="14">
        <f t="shared" si="10"/>
        <v>0.5</v>
      </c>
      <c r="G68" s="14">
        <f t="shared" si="5"/>
        <v>5000</v>
      </c>
      <c r="H68" s="14">
        <f t="shared" si="7"/>
        <v>13.736263736263735</v>
      </c>
    </row>
    <row r="69" spans="1:10" ht="25.5" customHeight="1" x14ac:dyDescent="0.25">
      <c r="A69" s="15">
        <v>6413</v>
      </c>
      <c r="B69" s="16" t="s">
        <v>223</v>
      </c>
      <c r="C69" s="18">
        <v>0.01</v>
      </c>
      <c r="D69" s="18">
        <v>0.76</v>
      </c>
      <c r="E69" s="18">
        <v>3.64</v>
      </c>
      <c r="F69" s="18">
        <v>0.5</v>
      </c>
      <c r="G69" s="14">
        <f t="shared" si="5"/>
        <v>5000</v>
      </c>
      <c r="H69" s="18">
        <f t="shared" si="7"/>
        <v>13.736263736263735</v>
      </c>
    </row>
    <row r="70" spans="1:10" ht="45" customHeight="1" x14ac:dyDescent="0.25">
      <c r="A70" s="12">
        <v>63</v>
      </c>
      <c r="B70" s="13" t="s">
        <v>20</v>
      </c>
      <c r="C70" s="14">
        <f>C71+C74</f>
        <v>1073159.74</v>
      </c>
      <c r="D70" s="14">
        <f>D71+D74</f>
        <v>1270213.55</v>
      </c>
      <c r="E70" s="14">
        <f>E71+E74</f>
        <v>2077084.47</v>
      </c>
      <c r="F70" s="14">
        <f>F71+F74</f>
        <v>1650351.0100000002</v>
      </c>
      <c r="G70" s="14">
        <f t="shared" si="5"/>
        <v>153.78428285056614</v>
      </c>
      <c r="H70" s="14">
        <f t="shared" si="7"/>
        <v>79.455170641182463</v>
      </c>
    </row>
    <row r="71" spans="1:10" ht="46.5" customHeight="1" x14ac:dyDescent="0.25">
      <c r="A71" s="12">
        <v>636</v>
      </c>
      <c r="B71" s="13" t="s">
        <v>21</v>
      </c>
      <c r="C71" s="14">
        <f>C72+C73</f>
        <v>1055072.53</v>
      </c>
      <c r="D71" s="14">
        <f>D72+D73</f>
        <v>1257537.3500000001</v>
      </c>
      <c r="E71" s="14">
        <f>E72+E73</f>
        <v>2038996.26</v>
      </c>
      <c r="F71" s="14">
        <f>F72+F73</f>
        <v>1617515.4000000001</v>
      </c>
      <c r="G71" s="14">
        <f t="shared" si="5"/>
        <v>153.30845548599393</v>
      </c>
      <c r="H71" s="14">
        <f t="shared" si="7"/>
        <v>79.329002790814343</v>
      </c>
    </row>
    <row r="72" spans="1:10" ht="49.5" customHeight="1" x14ac:dyDescent="0.25">
      <c r="A72" s="15">
        <v>6361</v>
      </c>
      <c r="B72" s="16" t="s">
        <v>224</v>
      </c>
      <c r="C72" s="18">
        <v>1016025.45</v>
      </c>
      <c r="D72" s="18">
        <v>1245592.3</v>
      </c>
      <c r="E72" s="18">
        <v>1624951.84</v>
      </c>
      <c r="F72" s="18">
        <v>1571460.81</v>
      </c>
      <c r="G72" s="18">
        <f t="shared" si="5"/>
        <v>154.66746526870958</v>
      </c>
      <c r="H72" s="18">
        <f t="shared" si="7"/>
        <v>96.708146747290684</v>
      </c>
      <c r="J72" s="3"/>
    </row>
    <row r="73" spans="1:10" ht="50.25" customHeight="1" x14ac:dyDescent="0.25">
      <c r="A73" s="15">
        <v>6362</v>
      </c>
      <c r="B73" s="16" t="s">
        <v>256</v>
      </c>
      <c r="C73" s="18">
        <v>39047.08</v>
      </c>
      <c r="D73" s="18">
        <v>11945.05</v>
      </c>
      <c r="E73" s="18">
        <v>414044.42</v>
      </c>
      <c r="F73" s="18">
        <v>46054.59</v>
      </c>
      <c r="G73" s="18">
        <f t="shared" si="5"/>
        <v>117.94630994174211</v>
      </c>
      <c r="H73" s="18">
        <f t="shared" si="7"/>
        <v>11.123103651535745</v>
      </c>
      <c r="J73" s="3"/>
    </row>
    <row r="74" spans="1:10" ht="42.75" customHeight="1" x14ac:dyDescent="0.25">
      <c r="A74" s="12">
        <v>639</v>
      </c>
      <c r="B74" s="13" t="s">
        <v>181</v>
      </c>
      <c r="C74" s="14">
        <f>C75+C78+C76+C77</f>
        <v>18087.21</v>
      </c>
      <c r="D74" s="14">
        <f>D75+D78+D76+D77</f>
        <v>12676.2</v>
      </c>
      <c r="E74" s="14">
        <f>E75+E78+E76+E77</f>
        <v>38088.21</v>
      </c>
      <c r="F74" s="14">
        <f>F75+F78+F76+F77</f>
        <v>32835.61</v>
      </c>
      <c r="G74" s="14">
        <f t="shared" si="5"/>
        <v>181.54049187243362</v>
      </c>
      <c r="H74" s="14">
        <f t="shared" si="7"/>
        <v>86.209380803140917</v>
      </c>
      <c r="J74" s="3"/>
    </row>
    <row r="75" spans="1:10" ht="42.75" customHeight="1" x14ac:dyDescent="0.25">
      <c r="A75" s="15">
        <v>6391</v>
      </c>
      <c r="B75" s="16" t="s">
        <v>387</v>
      </c>
      <c r="C75" s="18">
        <v>974.42</v>
      </c>
      <c r="D75" s="18">
        <v>3811.87</v>
      </c>
      <c r="E75" s="18">
        <v>1246.06</v>
      </c>
      <c r="F75" s="18">
        <v>1144.75</v>
      </c>
      <c r="G75" s="18">
        <f t="shared" si="5"/>
        <v>117.48014203320952</v>
      </c>
      <c r="H75" s="18">
        <f t="shared" si="7"/>
        <v>91.869572893761145</v>
      </c>
    </row>
    <row r="76" spans="1:10" ht="39.75" customHeight="1" x14ac:dyDescent="0.25">
      <c r="A76" s="15">
        <v>6392</v>
      </c>
      <c r="B76" s="16" t="s">
        <v>255</v>
      </c>
      <c r="C76" s="18">
        <v>1738.66</v>
      </c>
      <c r="D76" s="18">
        <v>1413</v>
      </c>
      <c r="E76" s="18">
        <v>5742.17</v>
      </c>
      <c r="F76" s="18">
        <v>3780.58</v>
      </c>
      <c r="G76" s="18">
        <f t="shared" si="5"/>
        <v>217.44216810647279</v>
      </c>
      <c r="H76" s="18">
        <f t="shared" si="7"/>
        <v>65.83887276064624</v>
      </c>
    </row>
    <row r="77" spans="1:10" ht="60.75" customHeight="1" x14ac:dyDescent="0.25">
      <c r="A77" s="15">
        <v>6393</v>
      </c>
      <c r="B77" s="16" t="s">
        <v>302</v>
      </c>
      <c r="C77" s="18">
        <v>5521.71</v>
      </c>
      <c r="D77" s="18">
        <v>5422.33</v>
      </c>
      <c r="E77" s="18">
        <v>7061.03</v>
      </c>
      <c r="F77" s="18">
        <v>6487</v>
      </c>
      <c r="G77" s="18">
        <f t="shared" si="5"/>
        <v>117.48172214766804</v>
      </c>
      <c r="H77" s="18">
        <f t="shared" si="7"/>
        <v>91.870449495328586</v>
      </c>
      <c r="J77" s="3"/>
    </row>
    <row r="78" spans="1:10" ht="57.75" customHeight="1" x14ac:dyDescent="0.25">
      <c r="A78" s="15">
        <v>6394</v>
      </c>
      <c r="B78" s="16" t="s">
        <v>225</v>
      </c>
      <c r="C78" s="18">
        <v>9852.42</v>
      </c>
      <c r="D78" s="18">
        <v>2029</v>
      </c>
      <c r="E78" s="18">
        <v>24038.95</v>
      </c>
      <c r="F78" s="18">
        <v>21423.279999999999</v>
      </c>
      <c r="G78" s="18">
        <f t="shared" si="5"/>
        <v>217.4418061755386</v>
      </c>
      <c r="H78" s="18">
        <f t="shared" si="7"/>
        <v>89.11903390123112</v>
      </c>
    </row>
    <row r="79" spans="1:10" ht="25.5" customHeight="1" x14ac:dyDescent="0.25">
      <c r="A79" s="371" t="s">
        <v>176</v>
      </c>
      <c r="B79" s="372"/>
      <c r="C79" s="20">
        <f>C53</f>
        <v>1321053.72</v>
      </c>
      <c r="D79" s="20">
        <f>D53</f>
        <v>1451814.4400000002</v>
      </c>
      <c r="E79" s="20">
        <f>E53</f>
        <v>2461835.36</v>
      </c>
      <c r="F79" s="20">
        <f>F53</f>
        <v>1947687.3600000003</v>
      </c>
      <c r="G79" s="20">
        <f t="shared" si="5"/>
        <v>147.43437988274999</v>
      </c>
      <c r="H79" s="20">
        <f t="shared" si="7"/>
        <v>79.115256513335666</v>
      </c>
    </row>
    <row r="80" spans="1:10" ht="19.899999999999999" customHeight="1" x14ac:dyDescent="0.25">
      <c r="A80" s="21"/>
      <c r="B80" s="21"/>
      <c r="C80" s="21"/>
      <c r="D80" s="21"/>
      <c r="E80" s="21"/>
      <c r="F80" s="21"/>
      <c r="G80" s="21"/>
      <c r="H80" s="21"/>
    </row>
    <row r="81" spans="1:8" ht="12" customHeight="1" x14ac:dyDescent="0.25">
      <c r="A81" s="21"/>
      <c r="B81" s="21"/>
      <c r="C81" s="22"/>
      <c r="D81" s="23"/>
      <c r="E81" s="22"/>
      <c r="F81" s="22"/>
      <c r="G81" s="160"/>
      <c r="H81" s="8"/>
    </row>
    <row r="82" spans="1:8" ht="0.6" customHeight="1" x14ac:dyDescent="0.25">
      <c r="A82" s="21"/>
      <c r="B82" s="21"/>
      <c r="C82" s="22"/>
      <c r="D82" s="23"/>
      <c r="E82" s="22"/>
      <c r="F82" s="22"/>
      <c r="G82" s="160"/>
      <c r="H82" s="8"/>
    </row>
    <row r="83" spans="1:8" ht="12" hidden="1" customHeight="1" x14ac:dyDescent="0.25">
      <c r="A83" s="21"/>
      <c r="B83" s="21"/>
      <c r="C83" s="22"/>
      <c r="D83" s="23"/>
      <c r="E83" s="22"/>
      <c r="F83" s="22"/>
      <c r="G83" s="160"/>
      <c r="H83" s="8"/>
    </row>
    <row r="84" spans="1:8" ht="10.15" customHeight="1" x14ac:dyDescent="0.25">
      <c r="A84" s="21"/>
      <c r="B84" s="21"/>
      <c r="C84" s="22"/>
      <c r="D84" s="23"/>
      <c r="E84" s="22"/>
      <c r="F84" s="22"/>
      <c r="G84" s="160"/>
      <c r="H84" s="8"/>
    </row>
    <row r="85" spans="1:8" ht="10.9" hidden="1" customHeight="1" x14ac:dyDescent="0.25">
      <c r="A85" s="21"/>
      <c r="B85" s="21"/>
      <c r="C85" s="22"/>
      <c r="D85" s="23"/>
      <c r="E85" s="22"/>
      <c r="F85" s="22"/>
      <c r="G85" s="160"/>
      <c r="H85" s="8"/>
    </row>
    <row r="86" spans="1:8" ht="19.7" customHeight="1" x14ac:dyDescent="0.25">
      <c r="A86" s="373" t="s">
        <v>22</v>
      </c>
      <c r="B86" s="373"/>
      <c r="C86" s="373"/>
      <c r="D86" s="373"/>
      <c r="E86" s="373"/>
      <c r="F86" s="373"/>
      <c r="G86" s="373"/>
      <c r="H86" s="373"/>
    </row>
    <row r="87" spans="1:8" ht="19.7" customHeight="1" x14ac:dyDescent="0.25">
      <c r="A87" s="253"/>
      <c r="B87" s="253"/>
      <c r="C87" s="253"/>
      <c r="D87" s="253"/>
      <c r="E87" s="253"/>
      <c r="F87" s="253"/>
      <c r="G87" s="253"/>
      <c r="H87" s="253"/>
    </row>
    <row r="88" spans="1:8" ht="25.5" customHeight="1" x14ac:dyDescent="0.25">
      <c r="A88" s="6" t="s">
        <v>1</v>
      </c>
      <c r="B88" s="6" t="s">
        <v>353</v>
      </c>
      <c r="C88" s="6" t="s">
        <v>355</v>
      </c>
      <c r="D88" s="6" t="s">
        <v>354</v>
      </c>
      <c r="E88" s="6" t="s">
        <v>356</v>
      </c>
      <c r="F88" s="6" t="s">
        <v>357</v>
      </c>
      <c r="G88" s="6" t="s">
        <v>358</v>
      </c>
      <c r="H88" s="7" t="s">
        <v>359</v>
      </c>
    </row>
    <row r="89" spans="1:8" ht="25.5" customHeight="1" x14ac:dyDescent="0.25">
      <c r="A89" s="9">
        <v>3</v>
      </c>
      <c r="B89" s="10" t="s">
        <v>230</v>
      </c>
      <c r="C89" s="24">
        <f>C90+C100+C132+C136+C139</f>
        <v>1200020.27</v>
      </c>
      <c r="D89" s="24">
        <f>D90+D100+D132+D136+D139</f>
        <v>1436989.63</v>
      </c>
      <c r="E89" s="24">
        <f>E90+E100+E132+E136+E139</f>
        <v>2010813.7100000002</v>
      </c>
      <c r="F89" s="24">
        <f t="shared" ref="F89" si="11">F90+F100+F132+F136+F139</f>
        <v>1886980.6900000004</v>
      </c>
      <c r="G89" s="24">
        <f>F89/C89*100</f>
        <v>157.2457346907982</v>
      </c>
      <c r="H89" s="24">
        <f>F89/E89*100</f>
        <v>93.841646325357516</v>
      </c>
    </row>
    <row r="90" spans="1:8" ht="25.5" customHeight="1" x14ac:dyDescent="0.25">
      <c r="A90" s="25">
        <v>31</v>
      </c>
      <c r="B90" s="26" t="s">
        <v>23</v>
      </c>
      <c r="C90" s="27">
        <f>C91+C95+C97</f>
        <v>868858.76000000013</v>
      </c>
      <c r="D90" s="27">
        <f>D91+D95+D97</f>
        <v>1134227</v>
      </c>
      <c r="E90" s="27">
        <f>E91+E95+E97</f>
        <v>1365273.7900000003</v>
      </c>
      <c r="F90" s="27">
        <f t="shared" ref="F90" si="12">F91+F95+F97</f>
        <v>1328471.7400000002</v>
      </c>
      <c r="G90" s="27">
        <f>F90/C90*100</f>
        <v>152.89846879140634</v>
      </c>
      <c r="H90" s="27">
        <f>F90/E90*100</f>
        <v>97.304419796999099</v>
      </c>
    </row>
    <row r="91" spans="1:8" ht="25.5" customHeight="1" x14ac:dyDescent="0.25">
      <c r="A91" s="25">
        <v>311</v>
      </c>
      <c r="B91" s="26" t="s">
        <v>24</v>
      </c>
      <c r="C91" s="14">
        <f>C92+C93+C94</f>
        <v>713666.43000000017</v>
      </c>
      <c r="D91" s="14">
        <f>D92+D93+D94</f>
        <v>930963.29</v>
      </c>
      <c r="E91" s="14">
        <f>E92+E93+E94</f>
        <v>1128254.3400000003</v>
      </c>
      <c r="F91" s="14">
        <f t="shared" ref="F91" si="13">F92+F93+F94</f>
        <v>1108340.05</v>
      </c>
      <c r="G91" s="27">
        <f t="shared" ref="G91:G152" si="14">F91/C91*100</f>
        <v>155.30225374339096</v>
      </c>
      <c r="H91" s="27">
        <f t="shared" ref="H91:H152" si="15">F91/E91*100</f>
        <v>98.234946740820845</v>
      </c>
    </row>
    <row r="92" spans="1:8" ht="25.5" customHeight="1" x14ac:dyDescent="0.25">
      <c r="A92" s="28">
        <v>3111</v>
      </c>
      <c r="B92" s="16" t="s">
        <v>25</v>
      </c>
      <c r="C92" s="18">
        <f>C420+C577+C950+C790+C768+C728+C809+C830+C863+C894+C912+C846</f>
        <v>706542.7200000002</v>
      </c>
      <c r="D92" s="18">
        <f>D420+D577+D950+D790+D768+D728+D809+D830+D863+D894+D912+D846</f>
        <v>923463.29</v>
      </c>
      <c r="E92" s="18">
        <f>E420+E950+E790+E768+E728+E809+E830+E863+E894+E912+E846+E879+E1185</f>
        <v>1115254.3400000003</v>
      </c>
      <c r="F92" s="18">
        <f>F420+F950+F790+F768+F728+F809+F830+F863+F894+F912+F846+F879+F1185</f>
        <v>1096170.27</v>
      </c>
      <c r="G92" s="178">
        <f t="shared" si="14"/>
        <v>155.14564639488461</v>
      </c>
      <c r="H92" s="178">
        <f t="shared" si="15"/>
        <v>98.288814549692745</v>
      </c>
    </row>
    <row r="93" spans="1:8" ht="25.5" customHeight="1" x14ac:dyDescent="0.25">
      <c r="A93" s="28">
        <v>3112</v>
      </c>
      <c r="B93" s="16" t="s">
        <v>26</v>
      </c>
      <c r="C93" s="18">
        <v>0</v>
      </c>
      <c r="D93" s="18">
        <v>0</v>
      </c>
      <c r="E93" s="18">
        <v>0</v>
      </c>
      <c r="F93" s="18">
        <v>0</v>
      </c>
      <c r="G93" s="178">
        <v>0</v>
      </c>
      <c r="H93" s="178">
        <v>0</v>
      </c>
    </row>
    <row r="94" spans="1:8" ht="25.5" customHeight="1" x14ac:dyDescent="0.25">
      <c r="A94" s="28">
        <v>3114</v>
      </c>
      <c r="B94" s="16" t="s">
        <v>27</v>
      </c>
      <c r="C94" s="18">
        <f>C421</f>
        <v>7123.71</v>
      </c>
      <c r="D94" s="18">
        <f>D421</f>
        <v>7500</v>
      </c>
      <c r="E94" s="18">
        <f>E421</f>
        <v>13000</v>
      </c>
      <c r="F94" s="18">
        <f>F421</f>
        <v>12169.78</v>
      </c>
      <c r="G94" s="178">
        <f t="shared" si="14"/>
        <v>170.83485992551635</v>
      </c>
      <c r="H94" s="178">
        <f t="shared" si="15"/>
        <v>93.613692307692304</v>
      </c>
    </row>
    <row r="95" spans="1:8" ht="25.5" customHeight="1" x14ac:dyDescent="0.25">
      <c r="A95" s="25">
        <v>312</v>
      </c>
      <c r="B95" s="26" t="s">
        <v>28</v>
      </c>
      <c r="C95" s="14">
        <f>C96</f>
        <v>40428.969999999994</v>
      </c>
      <c r="D95" s="14">
        <f t="shared" ref="D95:F95" si="16">D96</f>
        <v>49853.729999999996</v>
      </c>
      <c r="E95" s="14">
        <f t="shared" si="16"/>
        <v>47200</v>
      </c>
      <c r="F95" s="14">
        <f t="shared" si="16"/>
        <v>47340.110000000008</v>
      </c>
      <c r="G95" s="27">
        <f t="shared" si="14"/>
        <v>117.09452405045198</v>
      </c>
      <c r="H95" s="27">
        <f t="shared" si="15"/>
        <v>100.296843220339</v>
      </c>
    </row>
    <row r="96" spans="1:8" ht="25.5" customHeight="1" x14ac:dyDescent="0.25">
      <c r="A96" s="28" t="s">
        <v>29</v>
      </c>
      <c r="B96" s="29" t="s">
        <v>28</v>
      </c>
      <c r="C96" s="18">
        <f>C423+C770+C792+C811+C832+C865+C896+C313+C335+C1187</f>
        <v>40428.969999999994</v>
      </c>
      <c r="D96" s="18">
        <f>D423+D770+D792+D811+D832+D865+D896+D313+D335+D1187</f>
        <v>49853.729999999996</v>
      </c>
      <c r="E96" s="18">
        <f>E423+E770+E792+E811+E832+E865+E896+E313+E335+E1187</f>
        <v>47200</v>
      </c>
      <c r="F96" s="18">
        <f>F423+F770+F792+F811+F832+F865+F896+F313+F335+F1187+F881</f>
        <v>47340.110000000008</v>
      </c>
      <c r="G96" s="178">
        <f t="shared" si="14"/>
        <v>117.09452405045198</v>
      </c>
      <c r="H96" s="178">
        <f t="shared" si="15"/>
        <v>100.296843220339</v>
      </c>
    </row>
    <row r="97" spans="1:10" ht="25.5" customHeight="1" x14ac:dyDescent="0.25">
      <c r="A97" s="25">
        <v>313</v>
      </c>
      <c r="B97" s="26" t="s">
        <v>30</v>
      </c>
      <c r="C97" s="14">
        <f>C98+C99</f>
        <v>114763.36000000002</v>
      </c>
      <c r="D97" s="14">
        <f>D98+D99</f>
        <v>153409.98000000001</v>
      </c>
      <c r="E97" s="14">
        <f>E98+E99</f>
        <v>189819.45</v>
      </c>
      <c r="F97" s="14">
        <f t="shared" ref="F97" si="17">F98+F99</f>
        <v>172791.58</v>
      </c>
      <c r="G97" s="14">
        <f t="shared" si="14"/>
        <v>150.56336795994815</v>
      </c>
      <c r="H97" s="14">
        <f t="shared" si="15"/>
        <v>91.02943876404656</v>
      </c>
    </row>
    <row r="98" spans="1:10" ht="27.75" customHeight="1" x14ac:dyDescent="0.25">
      <c r="A98" s="28">
        <v>3132</v>
      </c>
      <c r="B98" s="29" t="s">
        <v>31</v>
      </c>
      <c r="C98" s="18">
        <f>C425+C579+C730+C772+C794+C952+C867+C898+C914+C813+C834+C850</f>
        <v>114719.04000000001</v>
      </c>
      <c r="D98" s="18">
        <f>D425+D579+D730+D772+D794+D952+D867+D898+D914+D813+D834+D850</f>
        <v>153409.98000000001</v>
      </c>
      <c r="E98" s="19">
        <f>E425+E730+E772+E794+E952+E867+E898+E914+E813+E834+E850+E883+E1189</f>
        <v>189819.45</v>
      </c>
      <c r="F98" s="19">
        <f>F425+F730+F772+F794+F952+F867+F898+F914+F813+F834+F850+F883+F1189</f>
        <v>172791.58</v>
      </c>
      <c r="G98" s="19">
        <v>0</v>
      </c>
      <c r="H98" s="178">
        <f t="shared" si="15"/>
        <v>91.02943876404656</v>
      </c>
    </row>
    <row r="99" spans="1:10" ht="25.5" customHeight="1" x14ac:dyDescent="0.25">
      <c r="A99" s="28">
        <v>3133</v>
      </c>
      <c r="B99" s="29" t="s">
        <v>32</v>
      </c>
      <c r="C99" s="18">
        <f>C580</f>
        <v>44.32</v>
      </c>
      <c r="D99" s="18">
        <f t="shared" ref="D99:F99" si="18">D580</f>
        <v>0</v>
      </c>
      <c r="E99" s="18">
        <f t="shared" si="18"/>
        <v>0</v>
      </c>
      <c r="F99" s="18">
        <f t="shared" si="18"/>
        <v>0</v>
      </c>
      <c r="G99" s="178">
        <f t="shared" si="14"/>
        <v>0</v>
      </c>
      <c r="H99" s="178">
        <v>0</v>
      </c>
    </row>
    <row r="100" spans="1:10" ht="25.5" customHeight="1" x14ac:dyDescent="0.25">
      <c r="A100" s="25">
        <v>32</v>
      </c>
      <c r="B100" s="26" t="s">
        <v>33</v>
      </c>
      <c r="C100" s="14">
        <f>C101+C106+C113+C123+C125</f>
        <v>329148.25999999995</v>
      </c>
      <c r="D100" s="14">
        <f>D101+D106+D113+D123+D125</f>
        <v>302522.63</v>
      </c>
      <c r="E100" s="30">
        <f>E101+E106+E113+E123+E125</f>
        <v>619914.69999999995</v>
      </c>
      <c r="F100" s="14">
        <f t="shared" ref="F100" si="19">F101+F106+F113+F123+F125</f>
        <v>532912.47000000009</v>
      </c>
      <c r="G100" s="14">
        <f t="shared" si="14"/>
        <v>161.90651288875117</v>
      </c>
      <c r="H100" s="14">
        <f t="shared" si="15"/>
        <v>85.965451375810275</v>
      </c>
    </row>
    <row r="101" spans="1:10" ht="25.5" customHeight="1" x14ac:dyDescent="0.25">
      <c r="A101" s="25">
        <v>321</v>
      </c>
      <c r="B101" s="26" t="s">
        <v>34</v>
      </c>
      <c r="C101" s="14">
        <f>C102+C103+C104+C105</f>
        <v>39925.939999999995</v>
      </c>
      <c r="D101" s="14">
        <f>D102+D103+D104+D105</f>
        <v>38619.300000000003</v>
      </c>
      <c r="E101" s="30">
        <f>E102+E103+E104+E105</f>
        <v>55396.259999999995</v>
      </c>
      <c r="F101" s="14">
        <f t="shared" ref="F101" si="20">F102+F103+F104+F105</f>
        <v>51775.5</v>
      </c>
      <c r="G101" s="14">
        <f t="shared" si="14"/>
        <v>129.67885039149988</v>
      </c>
      <c r="H101" s="14">
        <f t="shared" si="15"/>
        <v>93.463890883608386</v>
      </c>
      <c r="J101" s="5"/>
    </row>
    <row r="102" spans="1:10" ht="25.5" customHeight="1" x14ac:dyDescent="0.25">
      <c r="A102" s="28" t="s">
        <v>35</v>
      </c>
      <c r="B102" s="29" t="s">
        <v>36</v>
      </c>
      <c r="C102" s="18">
        <f>C338+C365+C401+C955+C917+C1123+C316+C936+C974+C1156+C456+C775+C797</f>
        <v>6065.29</v>
      </c>
      <c r="D102" s="18">
        <f>D338+D365+D401+D955+D917+D1123+D316+D936+D974+D1156+D456+D775+D797</f>
        <v>5407</v>
      </c>
      <c r="E102" s="19">
        <f>E338+E365+E401+E955+E917+E1123+E316+E936+E974+E1156+E456+E775+E797+E1095+E988</f>
        <v>14576.259999999998</v>
      </c>
      <c r="F102" s="19">
        <f>F338+F365+F401+F955+F917+F1123+F316+F936+F974+F1156+F456+F775+F797+F1095+F988</f>
        <v>10765.819999999998</v>
      </c>
      <c r="G102" s="178">
        <f t="shared" si="14"/>
        <v>177.49885001376683</v>
      </c>
      <c r="H102" s="178">
        <f t="shared" si="15"/>
        <v>73.858589240312668</v>
      </c>
      <c r="J102" s="3"/>
    </row>
    <row r="103" spans="1:10" ht="27" customHeight="1" x14ac:dyDescent="0.25">
      <c r="A103" s="28" t="s">
        <v>37</v>
      </c>
      <c r="B103" s="29" t="s">
        <v>38</v>
      </c>
      <c r="C103" s="18">
        <f>C429+C776+C798+C816+C837+C870+C901+C1192</f>
        <v>33441.449999999997</v>
      </c>
      <c r="D103" s="18">
        <f>D429+D776+D798+D816+D837+D870+D901+D1192</f>
        <v>32712.3</v>
      </c>
      <c r="E103" s="18">
        <f>E429+E776+E798+E816+E837+E1192+E853</f>
        <v>40070</v>
      </c>
      <c r="F103" s="18">
        <f>F429+F776+F798+F816+F837+F1192+E853</f>
        <v>39958.58</v>
      </c>
      <c r="G103" s="178">
        <f t="shared" si="14"/>
        <v>119.48818008788496</v>
      </c>
      <c r="H103" s="178">
        <f t="shared" si="15"/>
        <v>99.721936610930868</v>
      </c>
    </row>
    <row r="104" spans="1:10" ht="25.5" customHeight="1" x14ac:dyDescent="0.25">
      <c r="A104" s="28">
        <v>3213</v>
      </c>
      <c r="B104" s="29" t="s">
        <v>39</v>
      </c>
      <c r="C104" s="18">
        <f>C366</f>
        <v>199</v>
      </c>
      <c r="D104" s="18">
        <f t="shared" ref="D104:F104" si="21">D366</f>
        <v>200</v>
      </c>
      <c r="E104" s="18">
        <f>E366</f>
        <v>600</v>
      </c>
      <c r="F104" s="18">
        <f t="shared" si="21"/>
        <v>952.7</v>
      </c>
      <c r="G104" s="178">
        <f t="shared" si="14"/>
        <v>478.74371859296485</v>
      </c>
      <c r="H104" s="178">
        <f t="shared" si="15"/>
        <v>158.78333333333333</v>
      </c>
    </row>
    <row r="105" spans="1:10" ht="30" customHeight="1" x14ac:dyDescent="0.25">
      <c r="A105" s="28">
        <v>3214</v>
      </c>
      <c r="B105" s="29" t="s">
        <v>40</v>
      </c>
      <c r="C105" s="18">
        <f>C339+C367+C317</f>
        <v>220.2</v>
      </c>
      <c r="D105" s="18">
        <f t="shared" ref="D105:F105" si="22">D339+D367+D317</f>
        <v>300</v>
      </c>
      <c r="E105" s="18">
        <f t="shared" si="22"/>
        <v>150</v>
      </c>
      <c r="F105" s="18">
        <f t="shared" si="22"/>
        <v>98.4</v>
      </c>
      <c r="G105" s="18">
        <f t="shared" si="14"/>
        <v>44.686648501362406</v>
      </c>
      <c r="H105" s="18">
        <f>F105/E105*100</f>
        <v>65.600000000000009</v>
      </c>
    </row>
    <row r="106" spans="1:10" ht="25.5" customHeight="1" x14ac:dyDescent="0.25">
      <c r="A106" s="25">
        <v>322</v>
      </c>
      <c r="B106" s="26" t="s">
        <v>41</v>
      </c>
      <c r="C106" s="14">
        <f t="shared" ref="C106:F106" si="23">C107+C108+C109+C110+C111+C112</f>
        <v>156241.18</v>
      </c>
      <c r="D106" s="14">
        <f t="shared" si="23"/>
        <v>153061.53</v>
      </c>
      <c r="E106" s="30">
        <f t="shared" si="23"/>
        <v>235333.46</v>
      </c>
      <c r="F106" s="14">
        <f t="shared" si="23"/>
        <v>200159.37000000002</v>
      </c>
      <c r="G106" s="27">
        <f t="shared" si="14"/>
        <v>128.10922830971964</v>
      </c>
      <c r="H106" s="27">
        <f t="shared" si="15"/>
        <v>85.053510877713705</v>
      </c>
    </row>
    <row r="107" spans="1:10" ht="28.5" customHeight="1" x14ac:dyDescent="0.25">
      <c r="A107" s="28" t="s">
        <v>42</v>
      </c>
      <c r="B107" s="29" t="s">
        <v>43</v>
      </c>
      <c r="C107" s="19">
        <f>C341+C369+C445+C673+C687+C700+C712+C412+C319+C1125+C1174+C458</f>
        <v>8690.1</v>
      </c>
      <c r="D107" s="19">
        <f>D341+D369+D445+D673+D687+D700+D712+D412+D319+D1125+D1174+D458+D1098+D403</f>
        <v>9000</v>
      </c>
      <c r="E107" s="19">
        <f>E341+E369+E445+E673+E687+E700+E712+E412+E319+E1125+E1174+E458+E1097+E403</f>
        <v>26433.360000000001</v>
      </c>
      <c r="F107" s="19">
        <f>F341+F369+F445+F673+F687+F700+F712+F412+F319+F1125+F1174+F458+F1097+F403</f>
        <v>17878.82</v>
      </c>
      <c r="G107" s="178">
        <f t="shared" si="14"/>
        <v>205.73779358120157</v>
      </c>
      <c r="H107" s="178">
        <f t="shared" si="15"/>
        <v>67.637334035476385</v>
      </c>
    </row>
    <row r="108" spans="1:10" ht="25.5" customHeight="1" x14ac:dyDescent="0.25">
      <c r="A108" s="28">
        <v>3222</v>
      </c>
      <c r="B108" s="29" t="s">
        <v>44</v>
      </c>
      <c r="C108" s="18">
        <f>C661+C1032+C1052+C1003+C1013+C1073+C459+C1099</f>
        <v>88423.74</v>
      </c>
      <c r="D108" s="18">
        <f>D661+D1032+D1052+D1003+D1013+D1073+D459+D1099</f>
        <v>108320</v>
      </c>
      <c r="E108" s="18">
        <f>E661+E1032+E1052+E1003+E1013+E1073+E459+E1099</f>
        <v>159389.85999999999</v>
      </c>
      <c r="F108" s="18">
        <f>F661+F1032+F1052+F1003+F1013+F1073+F459+F1099+F1126+F321</f>
        <v>137470.63</v>
      </c>
      <c r="G108" s="178">
        <f t="shared" si="14"/>
        <v>155.46801119246936</v>
      </c>
      <c r="H108" s="178">
        <f t="shared" si="15"/>
        <v>86.248039869035594</v>
      </c>
    </row>
    <row r="109" spans="1:10" ht="25.5" customHeight="1" x14ac:dyDescent="0.25">
      <c r="A109" s="28" t="s">
        <v>45</v>
      </c>
      <c r="B109" s="29" t="s">
        <v>46</v>
      </c>
      <c r="C109" s="18">
        <f>C342+C370+C320</f>
        <v>32787.03</v>
      </c>
      <c r="D109" s="18">
        <f t="shared" ref="D109" si="24">D342+D370+D320</f>
        <v>26810.91</v>
      </c>
      <c r="E109" s="18">
        <f>E342+E370+E320</f>
        <v>25100</v>
      </c>
      <c r="F109" s="18">
        <f>F342+F370+F320</f>
        <v>21266.37</v>
      </c>
      <c r="G109" s="178">
        <f t="shared" si="14"/>
        <v>64.862142133642479</v>
      </c>
      <c r="H109" s="178">
        <f t="shared" si="15"/>
        <v>84.726573705179277</v>
      </c>
    </row>
    <row r="110" spans="1:10" ht="27" customHeight="1" x14ac:dyDescent="0.25">
      <c r="A110" s="28" t="s">
        <v>47</v>
      </c>
      <c r="B110" s="29" t="s">
        <v>48</v>
      </c>
      <c r="C110" s="19">
        <f>C343+C371+C511+C549+C321+C460</f>
        <v>3552.35</v>
      </c>
      <c r="D110" s="19">
        <f>D343+D371+D511+D549+D321+D460+D1100</f>
        <v>6230.62</v>
      </c>
      <c r="E110" s="19">
        <f>E343+E371+E511+E549+E321+E460+E1100</f>
        <v>4600</v>
      </c>
      <c r="F110" s="19">
        <f>F343+F371+F511+F549+F460+F1100</f>
        <v>1857.01</v>
      </c>
      <c r="G110" s="178">
        <f t="shared" si="14"/>
        <v>52.275535912846429</v>
      </c>
      <c r="H110" s="178">
        <f t="shared" si="15"/>
        <v>40.369782608695651</v>
      </c>
    </row>
    <row r="111" spans="1:10" ht="25.5" customHeight="1" x14ac:dyDescent="0.25">
      <c r="A111" s="28">
        <v>3225</v>
      </c>
      <c r="B111" s="29" t="s">
        <v>107</v>
      </c>
      <c r="C111" s="18">
        <f>C344+C372+C1053+C1127+C1074</f>
        <v>22787.960000000003</v>
      </c>
      <c r="D111" s="18">
        <f>D344+D372+D1053+D1127+D1101+D1074+D1159</f>
        <v>1500</v>
      </c>
      <c r="E111" s="18">
        <f>E344+E372+E1053+E1127+E1101+E1074+E1159</f>
        <v>19073.79</v>
      </c>
      <c r="F111" s="18">
        <f>F344+F372+F1053+F1127+F1101+F1074+F1159</f>
        <v>21104.33</v>
      </c>
      <c r="G111" s="178">
        <f t="shared" si="14"/>
        <v>92.611756383634159</v>
      </c>
      <c r="H111" s="178">
        <f t="shared" si="15"/>
        <v>110.64570806326377</v>
      </c>
    </row>
    <row r="112" spans="1:10" ht="25.5" customHeight="1" x14ac:dyDescent="0.25">
      <c r="A112" s="28">
        <v>3227</v>
      </c>
      <c r="B112" s="29" t="s">
        <v>337</v>
      </c>
      <c r="C112" s="18">
        <f>C373</f>
        <v>0</v>
      </c>
      <c r="D112" s="18">
        <f>D373</f>
        <v>1200</v>
      </c>
      <c r="E112" s="18">
        <f>E373</f>
        <v>736.45</v>
      </c>
      <c r="F112" s="18">
        <f>F373</f>
        <v>582.21</v>
      </c>
      <c r="G112" s="178">
        <v>0</v>
      </c>
      <c r="H112" s="178">
        <f t="shared" si="15"/>
        <v>79.056283522302934</v>
      </c>
    </row>
    <row r="113" spans="1:8" ht="25.5" customHeight="1" x14ac:dyDescent="0.25">
      <c r="A113" s="25">
        <v>323</v>
      </c>
      <c r="B113" s="26" t="s">
        <v>49</v>
      </c>
      <c r="C113" s="14">
        <f>C114+C115+C117+C119+C120+C121+C122+C118+C116</f>
        <v>128180.01999999997</v>
      </c>
      <c r="D113" s="14">
        <f t="shared" ref="D113" si="25">D114+D115+D117+D119+D120+D121+D122+D118+D116</f>
        <v>105181.8</v>
      </c>
      <c r="E113" s="14">
        <f>E114+E115+E117+E119+E120+E121+E122+E118+E116</f>
        <v>312369.69</v>
      </c>
      <c r="F113" s="14">
        <f t="shared" ref="F113" si="26">F114+F115+F117+F119+F120+F121+F122+F118+F116</f>
        <v>269667.07</v>
      </c>
      <c r="G113" s="27">
        <f t="shared" si="14"/>
        <v>210.38151655772879</v>
      </c>
      <c r="H113" s="27">
        <f t="shared" si="15"/>
        <v>86.329461094640777</v>
      </c>
    </row>
    <row r="114" spans="1:8" ht="25.5" customHeight="1" x14ac:dyDescent="0.25">
      <c r="A114" s="28" t="s">
        <v>50</v>
      </c>
      <c r="B114" s="29" t="s">
        <v>51</v>
      </c>
      <c r="C114" s="18">
        <f>C346+C375+C448+C608+C615+C638+C675+C1055+C1158+C626+C462+C1129</f>
        <v>87051.67</v>
      </c>
      <c r="D114" s="18">
        <f>D346+D375+D448+D608+D615+D638+D675+D1055+D1158+D626+D462+D1129+D600</f>
        <v>70238.75</v>
      </c>
      <c r="E114" s="18">
        <f>E346+E375+E448+E608+E615+E638+E675+E1055+E1158+E626+E462+E1129+E600+E1076+E1103</f>
        <v>150505.91999999998</v>
      </c>
      <c r="F114" s="18">
        <f>F346+F375+F448+F608+F615+F638+F675+F1055+F1158+F626+F462+F1129+F600+F1076+F1103</f>
        <v>152774.6</v>
      </c>
      <c r="G114" s="18">
        <f t="shared" si="14"/>
        <v>175.49875838108565</v>
      </c>
      <c r="H114" s="18">
        <f t="shared" si="15"/>
        <v>101.50736927823172</v>
      </c>
    </row>
    <row r="115" spans="1:8" ht="30.75" customHeight="1" x14ac:dyDescent="0.25">
      <c r="A115" s="28" t="s">
        <v>52</v>
      </c>
      <c r="B115" s="29" t="s">
        <v>53</v>
      </c>
      <c r="C115" s="18">
        <f>C376+C447+C476+C513+C528+C551+C689+C702</f>
        <v>5873.39</v>
      </c>
      <c r="D115" s="18">
        <f>D376+D447+D476+D513+D528+D551+D689+D702+D1104</f>
        <v>9200</v>
      </c>
      <c r="E115" s="18">
        <f>E376+E447+E476+E513+E528+E551+E689+E702+E1104</f>
        <v>5102.1499999999996</v>
      </c>
      <c r="F115" s="18">
        <f>F376+F447+F476+F513+F528+F551+F689+F702+F1104</f>
        <v>3846.19</v>
      </c>
      <c r="G115" s="178">
        <f t="shared" si="14"/>
        <v>65.485009508988838</v>
      </c>
      <c r="H115" s="178">
        <f t="shared" si="15"/>
        <v>75.383710788589127</v>
      </c>
    </row>
    <row r="116" spans="1:8" ht="25.5" customHeight="1" x14ac:dyDescent="0.25">
      <c r="A116" s="28">
        <v>3233</v>
      </c>
      <c r="B116" s="29" t="s">
        <v>322</v>
      </c>
      <c r="C116" s="18">
        <v>0</v>
      </c>
      <c r="D116" s="18">
        <f>D1129+D377</f>
        <v>0</v>
      </c>
      <c r="E116" s="18">
        <f>E1130+E377</f>
        <v>5000</v>
      </c>
      <c r="F116" s="18">
        <f>F1130+F377</f>
        <v>1110.5</v>
      </c>
      <c r="G116" s="18">
        <v>0</v>
      </c>
      <c r="H116" s="18">
        <f t="shared" si="15"/>
        <v>22.21</v>
      </c>
    </row>
    <row r="117" spans="1:8" ht="25.5" customHeight="1" x14ac:dyDescent="0.25">
      <c r="A117" s="28" t="s">
        <v>54</v>
      </c>
      <c r="B117" s="29" t="s">
        <v>55</v>
      </c>
      <c r="C117" s="18">
        <f>C348+C378</f>
        <v>8380.7099999999991</v>
      </c>
      <c r="D117" s="18">
        <f>D348+D378</f>
        <v>9000</v>
      </c>
      <c r="E117" s="18">
        <f>E348+E378</f>
        <v>9753.5400000000009</v>
      </c>
      <c r="F117" s="18">
        <f>F348+F378</f>
        <v>11002.57</v>
      </c>
      <c r="G117" s="178">
        <f t="shared" si="14"/>
        <v>131.2844615790309</v>
      </c>
      <c r="H117" s="178">
        <f t="shared" si="15"/>
        <v>112.80591457050464</v>
      </c>
    </row>
    <row r="118" spans="1:8" ht="31.5" customHeight="1" x14ac:dyDescent="0.25">
      <c r="A118" s="28">
        <v>3235</v>
      </c>
      <c r="B118" s="29" t="s">
        <v>265</v>
      </c>
      <c r="C118" s="18">
        <f>C1056+C1131</f>
        <v>5935</v>
      </c>
      <c r="D118" s="18">
        <f>D1056+D1131+D1077+D379</f>
        <v>8700</v>
      </c>
      <c r="E118" s="18">
        <f>E1056+E1131+E1077+E379</f>
        <v>13050</v>
      </c>
      <c r="F118" s="18">
        <f>F1056+F1131+F1077+F379</f>
        <v>14512.98</v>
      </c>
      <c r="G118" s="18">
        <f t="shared" si="14"/>
        <v>244.53209772535806</v>
      </c>
      <c r="H118" s="18">
        <f t="shared" si="15"/>
        <v>111.21057471264368</v>
      </c>
    </row>
    <row r="119" spans="1:8" ht="32.25" customHeight="1" x14ac:dyDescent="0.25">
      <c r="A119" s="28">
        <v>3236</v>
      </c>
      <c r="B119" s="29" t="s">
        <v>56</v>
      </c>
      <c r="C119" s="18">
        <f>C349+C380+C431+C322</f>
        <v>2239.79</v>
      </c>
      <c r="D119" s="18">
        <f t="shared" ref="D119" si="27">D349+D380+D431+D322</f>
        <v>2229.7800000000002</v>
      </c>
      <c r="E119" s="18">
        <f>E349+E380+E431+E1194+E901+E886+E870</f>
        <v>2760.65</v>
      </c>
      <c r="F119" s="18">
        <f>F349+F380+F431+F1194+F901+F886+F870</f>
        <v>2453.1799999999998</v>
      </c>
      <c r="G119" s="18">
        <f t="shared" si="14"/>
        <v>109.52723246375776</v>
      </c>
      <c r="H119" s="18">
        <f t="shared" si="15"/>
        <v>88.862405592885736</v>
      </c>
    </row>
    <row r="120" spans="1:8" ht="25.5" customHeight="1" x14ac:dyDescent="0.25">
      <c r="A120" s="28">
        <v>3237</v>
      </c>
      <c r="B120" s="29" t="s">
        <v>57</v>
      </c>
      <c r="C120" s="18">
        <f>C381+C432+C957+C919+C583+C1005+C1057+C1132+C347+C1015</f>
        <v>16305.76</v>
      </c>
      <c r="D120" s="18">
        <f>D381+D432+D957+D919+D583+D1005+D1057+D1132+D347+D1159+D1015</f>
        <v>2000</v>
      </c>
      <c r="E120" s="18">
        <f>E381+E432+E957+E919+E1005+E1057+E1132+E347+E1015</f>
        <v>122079.36</v>
      </c>
      <c r="F120" s="18">
        <f>F381+F432+F957+F919+F1005+F1057+F1132+F347+F1015</f>
        <v>80416.59</v>
      </c>
      <c r="G120" s="178">
        <f t="shared" si="14"/>
        <v>493.17903611975152</v>
      </c>
      <c r="H120" s="178">
        <f t="shared" si="15"/>
        <v>65.872388256294926</v>
      </c>
    </row>
    <row r="121" spans="1:8" ht="25.5" customHeight="1" x14ac:dyDescent="0.25">
      <c r="A121" s="28" t="s">
        <v>58</v>
      </c>
      <c r="B121" s="29" t="s">
        <v>59</v>
      </c>
      <c r="C121" s="18">
        <f>C350+C382+C514+C323+C676</f>
        <v>1579.95</v>
      </c>
      <c r="D121" s="18">
        <f>D350+D382+D514+D323+D676</f>
        <v>2313.27</v>
      </c>
      <c r="E121" s="18">
        <f>E350+E382+E323+E676+E432+E514</f>
        <v>3918.07</v>
      </c>
      <c r="F121" s="18">
        <f>F350+F382+F323+F676+F432+F514</f>
        <v>3350.46</v>
      </c>
      <c r="G121" s="178">
        <f t="shared" si="14"/>
        <v>212.06114117535364</v>
      </c>
      <c r="H121" s="178">
        <f t="shared" si="15"/>
        <v>85.513020441186598</v>
      </c>
    </row>
    <row r="122" spans="1:8" ht="25.5" customHeight="1" x14ac:dyDescent="0.25">
      <c r="A122" s="28" t="s">
        <v>60</v>
      </c>
      <c r="B122" s="29" t="s">
        <v>61</v>
      </c>
      <c r="C122" s="18">
        <f>C351+C383+C714+C324</f>
        <v>813.75</v>
      </c>
      <c r="D122" s="18">
        <f>D351+D383+D714+D324</f>
        <v>1500</v>
      </c>
      <c r="E122" s="18">
        <f>E351+E383+E714</f>
        <v>200</v>
      </c>
      <c r="F122" s="18">
        <f>F351+F383+F714</f>
        <v>200</v>
      </c>
      <c r="G122" s="178">
        <f t="shared" si="14"/>
        <v>24.577572964669738</v>
      </c>
      <c r="H122" s="178">
        <f t="shared" si="15"/>
        <v>100</v>
      </c>
    </row>
    <row r="123" spans="1:8" ht="38.25" customHeight="1" x14ac:dyDescent="0.25">
      <c r="A123" s="25">
        <v>324</v>
      </c>
      <c r="B123" s="26" t="s">
        <v>62</v>
      </c>
      <c r="C123" s="14">
        <f>C124</f>
        <v>0</v>
      </c>
      <c r="D123" s="14">
        <f>D124</f>
        <v>0</v>
      </c>
      <c r="E123" s="14">
        <f>E124</f>
        <v>0</v>
      </c>
      <c r="F123" s="14">
        <f t="shared" ref="F123" si="28">F124</f>
        <v>0</v>
      </c>
      <c r="G123" s="14">
        <v>0</v>
      </c>
      <c r="H123" s="14">
        <v>0</v>
      </c>
    </row>
    <row r="124" spans="1:8" ht="36" customHeight="1" x14ac:dyDescent="0.25">
      <c r="A124" s="28">
        <v>3241</v>
      </c>
      <c r="B124" s="29" t="s">
        <v>62</v>
      </c>
      <c r="C124" s="18">
        <v>0</v>
      </c>
      <c r="D124" s="18">
        <v>0</v>
      </c>
      <c r="E124" s="18">
        <v>0</v>
      </c>
      <c r="F124" s="18">
        <v>0</v>
      </c>
      <c r="G124" s="178">
        <v>0</v>
      </c>
      <c r="H124" s="178">
        <v>0</v>
      </c>
    </row>
    <row r="125" spans="1:8" ht="29.25" customHeight="1" x14ac:dyDescent="0.25">
      <c r="A125" s="25">
        <v>329</v>
      </c>
      <c r="B125" s="26" t="s">
        <v>63</v>
      </c>
      <c r="C125" s="14">
        <f>C126+C128+C129+C130+C131</f>
        <v>4801.12</v>
      </c>
      <c r="D125" s="14">
        <f>D126+D127+D128+D129+D130+D131</f>
        <v>5660</v>
      </c>
      <c r="E125" s="30">
        <f t="shared" ref="E125:F125" si="29">E126+E127+E128+E129+E130+E131</f>
        <v>16815.29</v>
      </c>
      <c r="F125" s="14">
        <f t="shared" si="29"/>
        <v>11310.529999999999</v>
      </c>
      <c r="G125" s="27">
        <f t="shared" si="14"/>
        <v>235.58107274969174</v>
      </c>
      <c r="H125" s="27">
        <f t="shared" si="15"/>
        <v>67.263365663036424</v>
      </c>
    </row>
    <row r="126" spans="1:8" ht="44.25" customHeight="1" x14ac:dyDescent="0.25">
      <c r="A126" s="28" t="s">
        <v>64</v>
      </c>
      <c r="B126" s="29" t="s">
        <v>65</v>
      </c>
      <c r="C126" s="18">
        <f>C385+C678+C691+C464</f>
        <v>50</v>
      </c>
      <c r="D126" s="18">
        <f>D385+D678+D691+D464</f>
        <v>0</v>
      </c>
      <c r="E126" s="18">
        <f>E385+E678+E691+E464</f>
        <v>950</v>
      </c>
      <c r="F126" s="18">
        <f>F385+F678+F691+F464</f>
        <v>941.22</v>
      </c>
      <c r="G126" s="178">
        <f t="shared" si="14"/>
        <v>1882.44</v>
      </c>
      <c r="H126" s="178">
        <f t="shared" si="15"/>
        <v>99.07578947368421</v>
      </c>
    </row>
    <row r="127" spans="1:8" ht="27.75" customHeight="1" x14ac:dyDescent="0.25">
      <c r="A127" s="28">
        <v>3292</v>
      </c>
      <c r="B127" s="29" t="s">
        <v>325</v>
      </c>
      <c r="C127" s="18">
        <v>0</v>
      </c>
      <c r="D127" s="18">
        <f>D386</f>
        <v>0</v>
      </c>
      <c r="E127" s="18">
        <f t="shared" ref="E127:F127" si="30">E386</f>
        <v>0</v>
      </c>
      <c r="F127" s="18">
        <f t="shared" si="30"/>
        <v>156.04</v>
      </c>
      <c r="G127" s="178">
        <v>0</v>
      </c>
      <c r="H127" s="178">
        <v>0</v>
      </c>
    </row>
    <row r="128" spans="1:8" ht="25.5" customHeight="1" x14ac:dyDescent="0.25">
      <c r="A128" s="31" t="s">
        <v>66</v>
      </c>
      <c r="B128" s="32" t="s">
        <v>67</v>
      </c>
      <c r="C128" s="19">
        <f>C387+C716+C353</f>
        <v>1226.98</v>
      </c>
      <c r="D128" s="19">
        <f>D387+D716+D353</f>
        <v>1500</v>
      </c>
      <c r="E128" s="19">
        <f>E387+E716+E353+E465++E921+E959++E1106+E326</f>
        <v>2046.55</v>
      </c>
      <c r="F128" s="19">
        <f>F387+F716+F353+F465++F921+F959++F1106+F326</f>
        <v>264.13</v>
      </c>
      <c r="G128" s="178">
        <f t="shared" si="14"/>
        <v>21.526838253272263</v>
      </c>
      <c r="H128" s="178">
        <f t="shared" si="15"/>
        <v>12.906110283159464</v>
      </c>
    </row>
    <row r="129" spans="1:8" ht="25.5" customHeight="1" x14ac:dyDescent="0.25">
      <c r="A129" s="28">
        <v>3294</v>
      </c>
      <c r="B129" s="29" t="s">
        <v>68</v>
      </c>
      <c r="C129" s="18">
        <f>C388</f>
        <v>163.09</v>
      </c>
      <c r="D129" s="18">
        <f>D388</f>
        <v>200</v>
      </c>
      <c r="E129" s="18">
        <f>E388+E324</f>
        <v>200</v>
      </c>
      <c r="F129" s="18">
        <f>F388+F324</f>
        <v>188.09</v>
      </c>
      <c r="G129" s="178">
        <f t="shared" si="14"/>
        <v>115.32895947023117</v>
      </c>
      <c r="H129" s="178">
        <f t="shared" si="15"/>
        <v>94.045000000000002</v>
      </c>
    </row>
    <row r="130" spans="1:8" ht="25.5" customHeight="1" x14ac:dyDescent="0.25">
      <c r="A130" s="28">
        <v>3295</v>
      </c>
      <c r="B130" s="29" t="s">
        <v>69</v>
      </c>
      <c r="C130" s="18">
        <f>C434+C585+C389+C1134</f>
        <v>2806.87</v>
      </c>
      <c r="D130" s="18">
        <f>D434+D585+D389</f>
        <v>3360</v>
      </c>
      <c r="E130" s="18">
        <f>E434+E585+E389</f>
        <v>3724</v>
      </c>
      <c r="F130" s="18">
        <f>F434+F585+F389</f>
        <v>3388</v>
      </c>
      <c r="G130" s="178">
        <f t="shared" si="14"/>
        <v>120.70384449582632</v>
      </c>
      <c r="H130" s="178">
        <f t="shared" si="15"/>
        <v>90.977443609022558</v>
      </c>
    </row>
    <row r="131" spans="1:8" ht="28.5" customHeight="1" x14ac:dyDescent="0.25">
      <c r="A131" s="28" t="s">
        <v>70</v>
      </c>
      <c r="B131" s="29" t="s">
        <v>63</v>
      </c>
      <c r="C131" s="18">
        <f>C354+C390+C526+C704+C327</f>
        <v>554.17999999999995</v>
      </c>
      <c r="D131" s="18">
        <f>D354+D390+D526+D704+D327+D1134+D1107</f>
        <v>600</v>
      </c>
      <c r="E131" s="18">
        <f>E354+E390+E526+E704+E327+E1134+E1107</f>
        <v>9894.74</v>
      </c>
      <c r="F131" s="18">
        <f>F354+F390+F526+F704+F327+F1134+F1107</f>
        <v>6373.0499999999993</v>
      </c>
      <c r="G131" s="18">
        <f t="shared" si="14"/>
        <v>1149.9963910642753</v>
      </c>
      <c r="H131" s="18">
        <f t="shared" si="15"/>
        <v>64.40846348666058</v>
      </c>
    </row>
    <row r="132" spans="1:8" ht="25.5" customHeight="1" x14ac:dyDescent="0.25">
      <c r="A132" s="25">
        <v>34</v>
      </c>
      <c r="B132" s="26" t="s">
        <v>71</v>
      </c>
      <c r="C132" s="14">
        <f>C133</f>
        <v>1484.9699999999998</v>
      </c>
      <c r="D132" s="14">
        <f>D133</f>
        <v>240</v>
      </c>
      <c r="E132" s="30">
        <f>E133</f>
        <v>405.45</v>
      </c>
      <c r="F132" s="14">
        <f t="shared" ref="F132" si="31">F133</f>
        <v>376.71</v>
      </c>
      <c r="G132" s="27">
        <f t="shared" si="14"/>
        <v>25.368189256348618</v>
      </c>
      <c r="H132" s="27">
        <f t="shared" si="15"/>
        <v>92.911579726230116</v>
      </c>
    </row>
    <row r="133" spans="1:8" ht="25.5" customHeight="1" x14ac:dyDescent="0.25">
      <c r="A133" s="25">
        <v>343</v>
      </c>
      <c r="B133" s="26" t="s">
        <v>72</v>
      </c>
      <c r="C133" s="14">
        <f>C134+C135</f>
        <v>1484.9699999999998</v>
      </c>
      <c r="D133" s="14">
        <f>D134+D135</f>
        <v>240</v>
      </c>
      <c r="E133" s="30">
        <f>E134+E135</f>
        <v>405.45</v>
      </c>
      <c r="F133" s="14">
        <f t="shared" ref="F133" si="32">F134+F135</f>
        <v>376.71</v>
      </c>
      <c r="G133" s="14">
        <f t="shared" si="14"/>
        <v>25.368189256348618</v>
      </c>
      <c r="H133" s="14">
        <f t="shared" si="15"/>
        <v>92.911579726230116</v>
      </c>
    </row>
    <row r="134" spans="1:8" ht="30.75" customHeight="1" x14ac:dyDescent="0.25">
      <c r="A134" s="28" t="s">
        <v>73</v>
      </c>
      <c r="B134" s="29" t="s">
        <v>74</v>
      </c>
      <c r="C134" s="18">
        <f>C393</f>
        <v>235.37</v>
      </c>
      <c r="D134" s="18">
        <f>D393</f>
        <v>240</v>
      </c>
      <c r="E134" s="18">
        <f>E393+E357</f>
        <v>405.45</v>
      </c>
      <c r="F134" s="18">
        <f t="shared" ref="F134" si="33">F393+F357</f>
        <v>376.71</v>
      </c>
      <c r="G134" s="178">
        <f t="shared" si="14"/>
        <v>160.05013383183922</v>
      </c>
      <c r="H134" s="178">
        <f t="shared" si="15"/>
        <v>92.911579726230116</v>
      </c>
    </row>
    <row r="135" spans="1:8" ht="25.5" customHeight="1" x14ac:dyDescent="0.25">
      <c r="A135" s="28">
        <v>3433</v>
      </c>
      <c r="B135" s="29" t="s">
        <v>75</v>
      </c>
      <c r="C135" s="18">
        <f>C588+C357</f>
        <v>1249.5999999999999</v>
      </c>
      <c r="D135" s="18">
        <f>D588+D357</f>
        <v>0</v>
      </c>
      <c r="E135" s="19">
        <f>E588</f>
        <v>0</v>
      </c>
      <c r="F135" s="18">
        <f>F588</f>
        <v>0</v>
      </c>
      <c r="G135" s="18">
        <f t="shared" si="14"/>
        <v>0</v>
      </c>
      <c r="H135" s="18">
        <v>0</v>
      </c>
    </row>
    <row r="136" spans="1:8" ht="51" customHeight="1" x14ac:dyDescent="0.25">
      <c r="A136" s="25">
        <v>37</v>
      </c>
      <c r="B136" s="26" t="s">
        <v>316</v>
      </c>
      <c r="C136" s="14">
        <f t="shared" ref="C136:F137" si="34">C137</f>
        <v>0</v>
      </c>
      <c r="D136" s="14">
        <f t="shared" si="34"/>
        <v>0</v>
      </c>
      <c r="E136" s="14">
        <f t="shared" si="34"/>
        <v>24721.11</v>
      </c>
      <c r="F136" s="14">
        <f t="shared" si="34"/>
        <v>24721.11</v>
      </c>
      <c r="G136" s="14">
        <v>0</v>
      </c>
      <c r="H136" s="14">
        <f t="shared" si="15"/>
        <v>100</v>
      </c>
    </row>
    <row r="137" spans="1:8" ht="46.5" customHeight="1" x14ac:dyDescent="0.25">
      <c r="A137" s="25">
        <v>372</v>
      </c>
      <c r="B137" s="26" t="s">
        <v>317</v>
      </c>
      <c r="C137" s="14">
        <f t="shared" si="34"/>
        <v>0</v>
      </c>
      <c r="D137" s="14">
        <f t="shared" si="34"/>
        <v>0</v>
      </c>
      <c r="E137" s="14">
        <f t="shared" si="34"/>
        <v>24721.11</v>
      </c>
      <c r="F137" s="14">
        <f t="shared" si="34"/>
        <v>24721.11</v>
      </c>
      <c r="G137" s="27">
        <v>0</v>
      </c>
      <c r="H137" s="27">
        <f t="shared" si="15"/>
        <v>100</v>
      </c>
    </row>
    <row r="138" spans="1:8" ht="32.25" customHeight="1" x14ac:dyDescent="0.25">
      <c r="A138" s="28">
        <v>3722</v>
      </c>
      <c r="B138" s="29" t="s">
        <v>318</v>
      </c>
      <c r="C138" s="18">
        <f>C753</f>
        <v>0</v>
      </c>
      <c r="D138" s="18">
        <f t="shared" ref="D138" si="35">D753</f>
        <v>0</v>
      </c>
      <c r="E138" s="18">
        <f>E753+E1138</f>
        <v>24721.11</v>
      </c>
      <c r="F138" s="18">
        <f>F753+F1138</f>
        <v>24721.11</v>
      </c>
      <c r="G138" s="178">
        <v>0</v>
      </c>
      <c r="H138" s="178">
        <f t="shared" si="15"/>
        <v>100</v>
      </c>
    </row>
    <row r="139" spans="1:8" ht="25.5" customHeight="1" x14ac:dyDescent="0.25">
      <c r="A139" s="33">
        <v>38</v>
      </c>
      <c r="B139" s="34" t="s">
        <v>275</v>
      </c>
      <c r="C139" s="30">
        <f t="shared" ref="C139:F140" si="36">C140</f>
        <v>528.28</v>
      </c>
      <c r="D139" s="30">
        <f t="shared" si="36"/>
        <v>0</v>
      </c>
      <c r="E139" s="30">
        <f t="shared" si="36"/>
        <v>498.66</v>
      </c>
      <c r="F139" s="30">
        <f t="shared" si="36"/>
        <v>498.66</v>
      </c>
      <c r="G139" s="27">
        <f t="shared" si="14"/>
        <v>94.393124858029836</v>
      </c>
      <c r="H139" s="27">
        <f t="shared" si="15"/>
        <v>100</v>
      </c>
    </row>
    <row r="140" spans="1:8" ht="25.5" customHeight="1" x14ac:dyDescent="0.25">
      <c r="A140" s="25">
        <v>381</v>
      </c>
      <c r="B140" s="26" t="s">
        <v>222</v>
      </c>
      <c r="C140" s="14">
        <f t="shared" si="36"/>
        <v>528.28</v>
      </c>
      <c r="D140" s="14">
        <f>D141</f>
        <v>0</v>
      </c>
      <c r="E140" s="14">
        <f t="shared" si="36"/>
        <v>498.66</v>
      </c>
      <c r="F140" s="14">
        <f t="shared" si="36"/>
        <v>498.66</v>
      </c>
      <c r="G140" s="27">
        <f t="shared" si="14"/>
        <v>94.393124858029836</v>
      </c>
      <c r="H140" s="27">
        <f t="shared" si="15"/>
        <v>100</v>
      </c>
    </row>
    <row r="141" spans="1:8" ht="25.5" customHeight="1" x14ac:dyDescent="0.25">
      <c r="A141" s="28">
        <v>3812</v>
      </c>
      <c r="B141" s="29" t="s">
        <v>276</v>
      </c>
      <c r="C141" s="18">
        <f>C1042</f>
        <v>528.28</v>
      </c>
      <c r="D141" s="18">
        <f>D1042</f>
        <v>0</v>
      </c>
      <c r="E141" s="19">
        <f>E1042</f>
        <v>498.66</v>
      </c>
      <c r="F141" s="18">
        <f t="shared" ref="F141" si="37">F1042</f>
        <v>498.66</v>
      </c>
      <c r="G141" s="178">
        <v>0</v>
      </c>
      <c r="H141" s="178">
        <f t="shared" si="15"/>
        <v>100</v>
      </c>
    </row>
    <row r="142" spans="1:8" ht="25.5" customHeight="1" x14ac:dyDescent="0.25">
      <c r="A142" s="35">
        <v>4</v>
      </c>
      <c r="B142" s="36" t="s">
        <v>257</v>
      </c>
      <c r="C142" s="37">
        <f>C143+C155</f>
        <v>108164.41</v>
      </c>
      <c r="D142" s="37">
        <f>D143+D155</f>
        <v>14824.81</v>
      </c>
      <c r="E142" s="37">
        <f>E143+E155</f>
        <v>451759.04000000004</v>
      </c>
      <c r="F142" s="37">
        <f t="shared" ref="F142" si="38">F143+F155</f>
        <v>61895.490000000005</v>
      </c>
      <c r="G142" s="37">
        <f t="shared" si="14"/>
        <v>57.223526666488546</v>
      </c>
      <c r="H142" s="37">
        <f t="shared" si="15"/>
        <v>13.700996442705385</v>
      </c>
    </row>
    <row r="143" spans="1:8" ht="44.25" customHeight="1" x14ac:dyDescent="0.25">
      <c r="A143" s="33">
        <v>42</v>
      </c>
      <c r="B143" s="34" t="s">
        <v>76</v>
      </c>
      <c r="C143" s="30">
        <f>C146+C151+C153</f>
        <v>30727.07</v>
      </c>
      <c r="D143" s="30">
        <f>D146+D151+D153+D144</f>
        <v>14824.81</v>
      </c>
      <c r="E143" s="30">
        <f>E146+E151+E153+E144</f>
        <v>276771.13</v>
      </c>
      <c r="F143" s="30">
        <f t="shared" ref="F143" si="39">F146+F151+F153+F144</f>
        <v>44818.75</v>
      </c>
      <c r="G143" s="27">
        <f t="shared" si="14"/>
        <v>145.86079961415129</v>
      </c>
      <c r="H143" s="27">
        <f t="shared" si="15"/>
        <v>16.193433903312098</v>
      </c>
    </row>
    <row r="144" spans="1:8" ht="25.5" customHeight="1" x14ac:dyDescent="0.25">
      <c r="A144" s="33">
        <v>421</v>
      </c>
      <c r="B144" s="34" t="s">
        <v>310</v>
      </c>
      <c r="C144" s="30">
        <f>C145</f>
        <v>0</v>
      </c>
      <c r="D144" s="30">
        <f t="shared" ref="D144:F144" si="40">D145</f>
        <v>0</v>
      </c>
      <c r="E144" s="30">
        <f t="shared" si="40"/>
        <v>4949.9999999999991</v>
      </c>
      <c r="F144" s="30">
        <f t="shared" si="40"/>
        <v>4949.9999999999991</v>
      </c>
      <c r="G144" s="27">
        <v>0</v>
      </c>
      <c r="H144" s="27">
        <f t="shared" si="15"/>
        <v>100</v>
      </c>
    </row>
    <row r="145" spans="1:8" ht="25.5" customHeight="1" x14ac:dyDescent="0.25">
      <c r="A145" s="31">
        <v>4214</v>
      </c>
      <c r="B145" s="32" t="s">
        <v>311</v>
      </c>
      <c r="C145" s="19">
        <v>0</v>
      </c>
      <c r="D145" s="19">
        <f>D925+D940+D963+D978</f>
        <v>0</v>
      </c>
      <c r="E145" s="19">
        <f>E925+E940+E963+E978</f>
        <v>4949.9999999999991</v>
      </c>
      <c r="F145" s="19">
        <f t="shared" ref="F145" si="41">F925+F940+F963+F978</f>
        <v>4949.9999999999991</v>
      </c>
      <c r="G145" s="178">
        <v>0</v>
      </c>
      <c r="H145" s="178">
        <f t="shared" si="15"/>
        <v>100</v>
      </c>
    </row>
    <row r="146" spans="1:8" ht="25.5" customHeight="1" x14ac:dyDescent="0.25">
      <c r="A146" s="25">
        <v>422</v>
      </c>
      <c r="B146" s="26" t="s">
        <v>77</v>
      </c>
      <c r="C146" s="14">
        <f>C147+C149</f>
        <v>11332.5</v>
      </c>
      <c r="D146" s="14">
        <f>D147+D149</f>
        <v>2529</v>
      </c>
      <c r="E146" s="14">
        <f>E147+E149+E148+E150</f>
        <v>255348.77</v>
      </c>
      <c r="F146" s="14">
        <f t="shared" ref="F146" si="42">F147+F149+F148+F150</f>
        <v>15105.96</v>
      </c>
      <c r="G146" s="27">
        <f t="shared" si="14"/>
        <v>133.29768365320979</v>
      </c>
      <c r="H146" s="27">
        <f t="shared" si="15"/>
        <v>5.9158146718310016</v>
      </c>
    </row>
    <row r="147" spans="1:8" ht="25.5" customHeight="1" x14ac:dyDescent="0.25">
      <c r="A147" s="28" t="s">
        <v>78</v>
      </c>
      <c r="B147" s="29" t="s">
        <v>79</v>
      </c>
      <c r="C147" s="18">
        <f>C480+C501+C518+C540+C555+C565+C927+C965+C1163+C992+C1111+C1142</f>
        <v>8431.25</v>
      </c>
      <c r="D147" s="18">
        <f>D480+D501+D518+D540+D555+D565+D927+D965+D1163+D992+D1111+D1142</f>
        <v>500</v>
      </c>
      <c r="E147" s="19">
        <f>E480+E501+E540+E555+E565+E927+E965+E1163+E992+E1111+E1142</f>
        <v>171066.71</v>
      </c>
      <c r="F147" s="18">
        <f>F480+F501+F518+F540+F555+F565+F927+F965+F1163+F992+F1111+F1142</f>
        <v>3406.58</v>
      </c>
      <c r="G147" s="18">
        <f t="shared" si="14"/>
        <v>40.404210526315786</v>
      </c>
      <c r="H147" s="18">
        <f t="shared" si="15"/>
        <v>1.9913751775550017</v>
      </c>
    </row>
    <row r="148" spans="1:8" ht="25.5" customHeight="1" x14ac:dyDescent="0.25">
      <c r="A148" s="28">
        <v>4222</v>
      </c>
      <c r="B148" s="29" t="s">
        <v>329</v>
      </c>
      <c r="C148" s="18">
        <v>0</v>
      </c>
      <c r="D148" s="18">
        <v>0</v>
      </c>
      <c r="E148" s="19">
        <f>E1112+E518</f>
        <v>3000</v>
      </c>
      <c r="F148" s="18">
        <f>F1112</f>
        <v>2109.5</v>
      </c>
      <c r="G148" s="178">
        <v>0</v>
      </c>
      <c r="H148" s="178">
        <f t="shared" si="15"/>
        <v>70.316666666666677</v>
      </c>
    </row>
    <row r="149" spans="1:8" ht="25.5" customHeight="1" x14ac:dyDescent="0.25">
      <c r="A149" s="28">
        <v>4225</v>
      </c>
      <c r="B149" s="29" t="s">
        <v>296</v>
      </c>
      <c r="C149" s="18">
        <f>C928+C966+C1061</f>
        <v>2901.25</v>
      </c>
      <c r="D149" s="18">
        <f>D928+D966+D1061</f>
        <v>2029</v>
      </c>
      <c r="E149" s="19">
        <f>E928+E966+E1061+E942+E980</f>
        <v>5838.0599999999995</v>
      </c>
      <c r="F149" s="18">
        <f>F928+F966+F1061+F980+F942</f>
        <v>2826.25</v>
      </c>
      <c r="G149" s="18">
        <f t="shared" si="14"/>
        <v>97.414907367514004</v>
      </c>
      <c r="H149" s="18">
        <f t="shared" si="15"/>
        <v>48.410773441862545</v>
      </c>
    </row>
    <row r="150" spans="1:8" ht="27" customHeight="1" x14ac:dyDescent="0.25">
      <c r="A150" s="28">
        <v>4226</v>
      </c>
      <c r="B150" s="29" t="s">
        <v>328</v>
      </c>
      <c r="C150" s="18">
        <v>0</v>
      </c>
      <c r="D150" s="18">
        <v>0</v>
      </c>
      <c r="E150" s="19">
        <f>E1113+E1143</f>
        <v>75444</v>
      </c>
      <c r="F150" s="18">
        <f>F1113+F1143</f>
        <v>6763.6299999999992</v>
      </c>
      <c r="G150" s="27">
        <v>0</v>
      </c>
      <c r="H150" s="178">
        <f t="shared" si="15"/>
        <v>8.965099941678595</v>
      </c>
    </row>
    <row r="151" spans="1:8" ht="25.5" customHeight="1" x14ac:dyDescent="0.25">
      <c r="A151" s="25">
        <v>424</v>
      </c>
      <c r="B151" s="26" t="s">
        <v>81</v>
      </c>
      <c r="C151" s="14">
        <f>C152</f>
        <v>19394.57</v>
      </c>
      <c r="D151" s="14">
        <f>D152</f>
        <v>12295.81</v>
      </c>
      <c r="E151" s="14">
        <f>E152</f>
        <v>16472.36</v>
      </c>
      <c r="F151" s="14">
        <f t="shared" ref="F151" si="43">F152</f>
        <v>24762.79</v>
      </c>
      <c r="G151" s="14">
        <f t="shared" si="14"/>
        <v>127.67898437552367</v>
      </c>
      <c r="H151" s="14">
        <f t="shared" si="15"/>
        <v>150.3293395724717</v>
      </c>
    </row>
    <row r="152" spans="1:8" ht="25.5" customHeight="1" x14ac:dyDescent="0.25">
      <c r="A152" s="28">
        <v>4241</v>
      </c>
      <c r="B152" s="29" t="s">
        <v>81</v>
      </c>
      <c r="C152" s="18">
        <f>C503+C557+C757+C1087+C1144</f>
        <v>19394.57</v>
      </c>
      <c r="D152" s="18">
        <f>D503+D557+D757+D1115+D1087+D1144</f>
        <v>12295.81</v>
      </c>
      <c r="E152" s="18">
        <f>E503+E557+E757+E1115+E1087+E745</f>
        <v>16472.36</v>
      </c>
      <c r="F152" s="18">
        <f>F503+F557+F757+F1115+F1087+F745+F1145</f>
        <v>24762.79</v>
      </c>
      <c r="G152" s="18">
        <f t="shared" si="14"/>
        <v>127.67898437552367</v>
      </c>
      <c r="H152" s="18">
        <f t="shared" si="15"/>
        <v>150.3293395724717</v>
      </c>
    </row>
    <row r="153" spans="1:8" ht="30.75" customHeight="1" x14ac:dyDescent="0.25">
      <c r="A153" s="25">
        <v>426</v>
      </c>
      <c r="B153" s="26" t="s">
        <v>82</v>
      </c>
      <c r="C153" s="14">
        <f>C154</f>
        <v>0</v>
      </c>
      <c r="D153" s="14">
        <f>D154</f>
        <v>0</v>
      </c>
      <c r="E153" s="14">
        <f>E154</f>
        <v>0</v>
      </c>
      <c r="F153" s="14">
        <f t="shared" ref="F153" si="44">F154</f>
        <v>0</v>
      </c>
      <c r="G153" s="27">
        <v>0</v>
      </c>
      <c r="H153" s="27">
        <v>0</v>
      </c>
    </row>
    <row r="154" spans="1:8" ht="28.5" customHeight="1" x14ac:dyDescent="0.25">
      <c r="A154" s="28">
        <v>4262</v>
      </c>
      <c r="B154" s="29" t="s">
        <v>83</v>
      </c>
      <c r="C154" s="18">
        <v>0</v>
      </c>
      <c r="D154" s="18">
        <v>0</v>
      </c>
      <c r="E154" s="18">
        <v>0</v>
      </c>
      <c r="F154" s="18">
        <v>0</v>
      </c>
      <c r="G154" s="178">
        <v>0</v>
      </c>
      <c r="H154" s="178">
        <v>0</v>
      </c>
    </row>
    <row r="155" spans="1:8" ht="44.25" customHeight="1" x14ac:dyDescent="0.25">
      <c r="A155" s="25">
        <v>45</v>
      </c>
      <c r="B155" s="26" t="s">
        <v>262</v>
      </c>
      <c r="C155" s="14">
        <f t="shared" ref="C155:F156" si="45">C156</f>
        <v>77437.34</v>
      </c>
      <c r="D155" s="14">
        <f t="shared" si="45"/>
        <v>0</v>
      </c>
      <c r="E155" s="14">
        <f t="shared" si="45"/>
        <v>174987.91</v>
      </c>
      <c r="F155" s="14">
        <f t="shared" si="45"/>
        <v>17076.740000000002</v>
      </c>
      <c r="G155" s="14">
        <f t="shared" ref="G155:G158" si="46">F155/C155*100</f>
        <v>22.052332892632936</v>
      </c>
      <c r="H155" s="14">
        <f t="shared" ref="H155:H158" si="47">F155/E155*100</f>
        <v>9.7588113373089609</v>
      </c>
    </row>
    <row r="156" spans="1:8" ht="30" customHeight="1" x14ac:dyDescent="0.25">
      <c r="A156" s="25">
        <v>451</v>
      </c>
      <c r="B156" s="26" t="s">
        <v>84</v>
      </c>
      <c r="C156" s="14">
        <f t="shared" si="45"/>
        <v>77437.34</v>
      </c>
      <c r="D156" s="14">
        <f t="shared" si="45"/>
        <v>0</v>
      </c>
      <c r="E156" s="14">
        <f t="shared" si="45"/>
        <v>174987.91</v>
      </c>
      <c r="F156" s="14">
        <f t="shared" si="45"/>
        <v>17076.740000000002</v>
      </c>
      <c r="G156" s="27">
        <f t="shared" si="46"/>
        <v>22.052332892632936</v>
      </c>
      <c r="H156" s="27">
        <f t="shared" si="47"/>
        <v>9.7588113373089609</v>
      </c>
    </row>
    <row r="157" spans="1:8" ht="30" customHeight="1" x14ac:dyDescent="0.25">
      <c r="A157" s="28">
        <v>4511</v>
      </c>
      <c r="B157" s="29" t="s">
        <v>84</v>
      </c>
      <c r="C157" s="18">
        <f>C483+C536+C491+C1148+C1064</f>
        <v>77437.34</v>
      </c>
      <c r="D157" s="18">
        <f>D483+D536+D491+D1148+D1064</f>
        <v>0</v>
      </c>
      <c r="E157" s="18">
        <f>E483+E536+E491+E1148+E1064</f>
        <v>174987.91</v>
      </c>
      <c r="F157" s="18">
        <f>F483+F536+F491+F1148+F1064</f>
        <v>17076.740000000002</v>
      </c>
      <c r="G157" s="178">
        <f t="shared" si="46"/>
        <v>22.052332892632936</v>
      </c>
      <c r="H157" s="178">
        <f t="shared" si="47"/>
        <v>9.7588113373089609</v>
      </c>
    </row>
    <row r="158" spans="1:8" ht="25.5" customHeight="1" x14ac:dyDescent="0.25">
      <c r="A158" s="354" t="s">
        <v>177</v>
      </c>
      <c r="B158" s="355"/>
      <c r="C158" s="37">
        <f>C142+C89</f>
        <v>1308184.68</v>
      </c>
      <c r="D158" s="37">
        <f>D142+D89</f>
        <v>1451814.44</v>
      </c>
      <c r="E158" s="37">
        <f>E142+E89</f>
        <v>2462572.75</v>
      </c>
      <c r="F158" s="37">
        <f t="shared" ref="F158" si="48">F142+F89</f>
        <v>1948876.1800000004</v>
      </c>
      <c r="G158" s="37">
        <f t="shared" si="46"/>
        <v>148.97561558357347</v>
      </c>
      <c r="H158" s="37">
        <f t="shared" si="47"/>
        <v>79.139841858479116</v>
      </c>
    </row>
    <row r="159" spans="1:8" ht="25.5" customHeight="1" x14ac:dyDescent="0.25">
      <c r="A159" s="38"/>
      <c r="B159" s="38"/>
      <c r="C159" s="39"/>
      <c r="D159" s="40"/>
      <c r="E159" s="39"/>
      <c r="F159" s="39"/>
      <c r="G159" s="39"/>
      <c r="H159" s="41"/>
    </row>
    <row r="160" spans="1:8" ht="6.75" customHeight="1" x14ac:dyDescent="0.25">
      <c r="A160" s="38"/>
      <c r="B160" s="38"/>
      <c r="C160" s="39"/>
      <c r="D160" s="40"/>
      <c r="E160" s="39"/>
      <c r="F160" s="39"/>
      <c r="G160" s="39"/>
      <c r="H160" s="41"/>
    </row>
    <row r="161" spans="1:9" ht="0.75" customHeight="1" x14ac:dyDescent="0.25">
      <c r="A161" s="38"/>
      <c r="B161" s="38"/>
      <c r="C161" s="39"/>
      <c r="D161" s="40"/>
      <c r="E161" s="39"/>
      <c r="F161" s="39"/>
      <c r="G161" s="39"/>
      <c r="H161" s="41"/>
    </row>
    <row r="162" spans="1:9" ht="1.5" hidden="1" customHeight="1" x14ac:dyDescent="0.25">
      <c r="A162" s="38"/>
      <c r="B162" s="38"/>
      <c r="C162" s="39"/>
      <c r="D162" s="40"/>
      <c r="E162" s="39"/>
      <c r="F162" s="39"/>
      <c r="G162" s="39"/>
      <c r="H162" s="41"/>
    </row>
    <row r="163" spans="1:9" ht="25.5" hidden="1" customHeight="1" x14ac:dyDescent="0.25">
      <c r="A163" s="38"/>
      <c r="B163" s="38"/>
      <c r="C163" s="39"/>
      <c r="D163" s="40"/>
      <c r="E163" s="39"/>
      <c r="F163" s="39"/>
      <c r="G163" s="39"/>
      <c r="H163" s="41"/>
    </row>
    <row r="164" spans="1:9" ht="25.5" hidden="1" customHeight="1" x14ac:dyDescent="0.25">
      <c r="A164" s="38"/>
      <c r="B164" s="38"/>
      <c r="C164" s="39"/>
      <c r="D164" s="40"/>
      <c r="E164" s="39"/>
      <c r="F164" s="39"/>
      <c r="G164" s="39"/>
      <c r="H164" s="41"/>
    </row>
    <row r="165" spans="1:9" ht="25.5" hidden="1" customHeight="1" x14ac:dyDescent="0.25">
      <c r="A165" s="38"/>
      <c r="B165" s="38"/>
      <c r="C165" s="39"/>
      <c r="D165" s="40"/>
      <c r="E165" s="39"/>
      <c r="F165" s="39"/>
      <c r="G165" s="39"/>
      <c r="H165" s="41"/>
    </row>
    <row r="166" spans="1:9" ht="25.5" hidden="1" customHeight="1" x14ac:dyDescent="0.25">
      <c r="A166" s="38"/>
      <c r="B166" s="38"/>
      <c r="C166" s="39"/>
      <c r="D166" s="40"/>
      <c r="E166" s="39"/>
      <c r="F166" s="39"/>
      <c r="G166" s="39"/>
      <c r="H166" s="41"/>
    </row>
    <row r="167" spans="1:9" ht="25.5" hidden="1" customHeight="1" x14ac:dyDescent="0.25">
      <c r="A167" s="38"/>
      <c r="B167" s="38"/>
      <c r="C167" s="39"/>
      <c r="D167" s="40"/>
      <c r="E167" s="39"/>
      <c r="F167" s="39"/>
      <c r="G167" s="39"/>
      <c r="H167" s="41"/>
    </row>
    <row r="168" spans="1:9" ht="25.5" customHeight="1" x14ac:dyDescent="0.25">
      <c r="A168" s="38"/>
      <c r="B168" s="38"/>
      <c r="C168" s="39"/>
      <c r="D168" s="40"/>
      <c r="E168" s="39"/>
      <c r="F168" s="39"/>
      <c r="G168" s="39"/>
      <c r="H168" s="41"/>
    </row>
    <row r="169" spans="1:9" ht="25.5" customHeight="1" x14ac:dyDescent="0.25">
      <c r="A169" s="356" t="s">
        <v>208</v>
      </c>
      <c r="B169" s="356"/>
      <c r="C169" s="356"/>
      <c r="D169" s="356"/>
      <c r="E169" s="356"/>
      <c r="F169" s="356"/>
      <c r="G169" s="356"/>
      <c r="H169" s="356"/>
    </row>
    <row r="170" spans="1:9" ht="25.5" customHeight="1" x14ac:dyDescent="0.25">
      <c r="A170" s="38"/>
      <c r="B170" s="38"/>
      <c r="C170" s="39"/>
      <c r="D170" s="40"/>
      <c r="E170" s="39"/>
      <c r="F170" s="39"/>
      <c r="G170" s="39"/>
      <c r="H170" s="41"/>
    </row>
    <row r="171" spans="1:9" ht="25.5" customHeight="1" x14ac:dyDescent="0.25">
      <c r="A171" s="6" t="s">
        <v>1</v>
      </c>
      <c r="B171" s="6" t="s">
        <v>347</v>
      </c>
      <c r="C171" s="6" t="s">
        <v>348</v>
      </c>
      <c r="D171" s="6" t="s">
        <v>349</v>
      </c>
      <c r="E171" s="6" t="s">
        <v>350</v>
      </c>
      <c r="F171" s="6" t="s">
        <v>351</v>
      </c>
      <c r="G171" s="6" t="s">
        <v>352</v>
      </c>
      <c r="H171" s="41"/>
    </row>
    <row r="172" spans="1:9" ht="25.5" customHeight="1" x14ac:dyDescent="0.25">
      <c r="A172" s="201" t="s">
        <v>209</v>
      </c>
      <c r="B172" s="194">
        <f>B173</f>
        <v>1308184.68</v>
      </c>
      <c r="C172" s="27">
        <f>C173</f>
        <v>1451814.44</v>
      </c>
      <c r="D172" s="27">
        <f>D173</f>
        <v>2462572.75</v>
      </c>
      <c r="E172" s="27">
        <f>E173</f>
        <v>1948876.18</v>
      </c>
      <c r="F172" s="27">
        <f>E172/B172*100</f>
        <v>148.97561558357341</v>
      </c>
      <c r="G172" s="27">
        <f>E172/D172*100</f>
        <v>79.139841858479102</v>
      </c>
      <c r="H172" s="41"/>
    </row>
    <row r="173" spans="1:9" ht="25.5" customHeight="1" x14ac:dyDescent="0.25">
      <c r="A173" s="202" t="s">
        <v>210</v>
      </c>
      <c r="B173" s="193">
        <f>B15</f>
        <v>1308184.68</v>
      </c>
      <c r="C173" s="265">
        <f>C15</f>
        <v>1451814.44</v>
      </c>
      <c r="D173" s="265">
        <f>D15</f>
        <v>2462572.75</v>
      </c>
      <c r="E173" s="265">
        <f>E15</f>
        <v>1948876.18</v>
      </c>
      <c r="F173" s="27">
        <f t="shared" ref="F173:F174" si="49">E173/B173*100</f>
        <v>148.97561558357341</v>
      </c>
      <c r="G173" s="27">
        <f t="shared" ref="G173:G174" si="50">E173/D173*100</f>
        <v>79.139841858479102</v>
      </c>
      <c r="H173" s="41"/>
    </row>
    <row r="174" spans="1:9" ht="25.5" customHeight="1" x14ac:dyDescent="0.25">
      <c r="A174" s="203" t="s">
        <v>159</v>
      </c>
      <c r="B174" s="195">
        <f t="shared" ref="B174:E174" si="51">B172</f>
        <v>1308184.68</v>
      </c>
      <c r="C174" s="37">
        <f t="shared" si="51"/>
        <v>1451814.44</v>
      </c>
      <c r="D174" s="37">
        <f>D172</f>
        <v>2462572.75</v>
      </c>
      <c r="E174" s="37">
        <f t="shared" si="51"/>
        <v>1948876.18</v>
      </c>
      <c r="F174" s="37">
        <f t="shared" si="49"/>
        <v>148.97561558357341</v>
      </c>
      <c r="G174" s="37">
        <f t="shared" si="50"/>
        <v>79.139841858479102</v>
      </c>
      <c r="H174" s="41"/>
      <c r="I174" s="3"/>
    </row>
    <row r="175" spans="1:9" ht="0.75" customHeight="1" x14ac:dyDescent="0.25">
      <c r="A175" s="38"/>
      <c r="B175" s="38"/>
      <c r="C175" s="39"/>
      <c r="D175" s="40"/>
      <c r="E175" s="39"/>
      <c r="F175" s="39"/>
      <c r="G175" s="39"/>
      <c r="H175" s="41"/>
    </row>
    <row r="176" spans="1:9" ht="25.5" hidden="1" customHeight="1" x14ac:dyDescent="0.25">
      <c r="A176" s="38"/>
      <c r="B176" s="38"/>
      <c r="C176" s="39"/>
      <c r="D176" s="40"/>
      <c r="E176" s="39"/>
      <c r="F176" s="39"/>
      <c r="G176" s="39"/>
      <c r="H176" s="41"/>
      <c r="I176" s="3"/>
    </row>
    <row r="177" spans="1:8" ht="25.5" hidden="1" customHeight="1" x14ac:dyDescent="0.25">
      <c r="A177" s="38"/>
      <c r="B177" s="38"/>
      <c r="C177" s="39"/>
      <c r="D177" s="40"/>
      <c r="E177" s="39"/>
      <c r="F177" s="39"/>
      <c r="G177" s="39"/>
      <c r="H177" s="41"/>
    </row>
    <row r="178" spans="1:8" ht="25.5" hidden="1" customHeight="1" x14ac:dyDescent="0.25">
      <c r="A178" s="38"/>
      <c r="B178" s="38"/>
      <c r="C178" s="39"/>
      <c r="D178" s="40"/>
      <c r="E178" s="39"/>
      <c r="F178" s="39"/>
      <c r="G178" s="39"/>
      <c r="H178" s="41"/>
    </row>
    <row r="179" spans="1:8" ht="25.5" hidden="1" customHeight="1" x14ac:dyDescent="0.25">
      <c r="A179" s="38"/>
      <c r="B179" s="38"/>
      <c r="C179" s="39"/>
      <c r="D179" s="40"/>
      <c r="E179" s="39"/>
      <c r="F179" s="39"/>
      <c r="G179" s="39"/>
      <c r="H179" s="41"/>
    </row>
    <row r="180" spans="1:8" ht="25.5" hidden="1" customHeight="1" x14ac:dyDescent="0.25">
      <c r="A180" s="38"/>
      <c r="B180" s="38"/>
      <c r="C180" s="39"/>
      <c r="D180" s="40"/>
      <c r="E180" s="39"/>
      <c r="F180" s="39"/>
      <c r="G180" s="39"/>
      <c r="H180" s="41"/>
    </row>
    <row r="181" spans="1:8" ht="25.5" hidden="1" customHeight="1" x14ac:dyDescent="0.25">
      <c r="A181" s="38"/>
      <c r="B181" s="38"/>
      <c r="C181" s="39"/>
      <c r="D181" s="40"/>
      <c r="E181" s="39"/>
      <c r="F181" s="39"/>
      <c r="G181" s="39"/>
      <c r="H181" s="41"/>
    </row>
    <row r="182" spans="1:8" ht="25.5" hidden="1" customHeight="1" x14ac:dyDescent="0.25">
      <c r="A182" s="38"/>
      <c r="B182" s="38"/>
      <c r="C182" s="39"/>
      <c r="D182" s="40"/>
      <c r="E182" s="39"/>
      <c r="F182" s="39"/>
      <c r="G182" s="39"/>
      <c r="H182" s="41"/>
    </row>
    <row r="183" spans="1:8" ht="25.5" hidden="1" customHeight="1" x14ac:dyDescent="0.25">
      <c r="A183" s="38"/>
      <c r="B183" s="38"/>
      <c r="C183" s="39"/>
      <c r="D183" s="40"/>
      <c r="E183" s="39"/>
      <c r="F183" s="39"/>
      <c r="G183" s="39"/>
      <c r="H183" s="41"/>
    </row>
    <row r="184" spans="1:8" ht="25.5" customHeight="1" x14ac:dyDescent="0.25">
      <c r="A184" s="357" t="s">
        <v>206</v>
      </c>
      <c r="B184" s="357"/>
      <c r="C184" s="357"/>
      <c r="D184" s="357"/>
      <c r="E184" s="357"/>
      <c r="F184" s="357"/>
      <c r="G184" s="357"/>
      <c r="H184" s="357"/>
    </row>
    <row r="185" spans="1:8" ht="20.25" customHeight="1" x14ac:dyDescent="0.25">
      <c r="A185" s="251"/>
      <c r="B185" s="251"/>
      <c r="C185" s="251"/>
      <c r="D185" s="218"/>
      <c r="E185" s="218"/>
      <c r="F185" s="218"/>
      <c r="G185" s="251"/>
      <c r="H185" s="219"/>
    </row>
    <row r="186" spans="1:8" ht="25.5" customHeight="1" x14ac:dyDescent="0.25">
      <c r="A186" s="378" t="s">
        <v>278</v>
      </c>
      <c r="B186" s="378"/>
      <c r="C186" s="378"/>
      <c r="D186" s="378"/>
      <c r="E186" s="378"/>
      <c r="F186" s="378"/>
      <c r="G186" s="378"/>
      <c r="H186" s="378"/>
    </row>
    <row r="187" spans="1:8" ht="25.5" customHeight="1" x14ac:dyDescent="0.25">
      <c r="A187" s="220"/>
      <c r="B187" s="220"/>
      <c r="C187" s="251"/>
      <c r="D187" s="221"/>
      <c r="E187" s="221"/>
      <c r="F187" s="222"/>
      <c r="G187" s="222"/>
      <c r="H187" s="220"/>
    </row>
    <row r="188" spans="1:8" ht="25.5" customHeight="1" x14ac:dyDescent="0.25">
      <c r="A188" s="344" t="s">
        <v>204</v>
      </c>
      <c r="B188" s="344"/>
      <c r="C188" s="344"/>
      <c r="D188" s="344"/>
      <c r="E188" s="344"/>
      <c r="F188" s="344"/>
      <c r="G188" s="344"/>
      <c r="H188" s="344"/>
    </row>
    <row r="189" spans="1:8" ht="25.5" customHeight="1" x14ac:dyDescent="0.25">
      <c r="A189" s="76"/>
      <c r="B189" s="76"/>
      <c r="C189" s="94"/>
      <c r="D189" s="179"/>
      <c r="E189" s="179"/>
      <c r="F189" s="179"/>
      <c r="G189" s="179"/>
      <c r="H189" s="76"/>
    </row>
    <row r="190" spans="1:8" ht="25.5" customHeight="1" x14ac:dyDescent="0.25">
      <c r="A190" s="376" t="s">
        <v>231</v>
      </c>
      <c r="B190" s="377"/>
      <c r="C190" s="75"/>
      <c r="D190" s="75"/>
      <c r="E190" s="75"/>
      <c r="F190" s="75"/>
      <c r="G190" s="75"/>
      <c r="H190" s="162"/>
    </row>
    <row r="191" spans="1:8" ht="25.5" customHeight="1" x14ac:dyDescent="0.25">
      <c r="A191" s="6" t="s">
        <v>1</v>
      </c>
      <c r="B191" s="6" t="s">
        <v>353</v>
      </c>
      <c r="C191" s="6" t="s">
        <v>355</v>
      </c>
      <c r="D191" s="6" t="s">
        <v>354</v>
      </c>
      <c r="E191" s="6" t="s">
        <v>356</v>
      </c>
      <c r="F191" s="6" t="s">
        <v>357</v>
      </c>
      <c r="G191" s="6" t="s">
        <v>358</v>
      </c>
      <c r="H191" s="7" t="s">
        <v>359</v>
      </c>
    </row>
    <row r="192" spans="1:8" ht="25.5" customHeight="1" x14ac:dyDescent="0.25">
      <c r="A192" s="43">
        <v>6</v>
      </c>
      <c r="B192" s="43" t="s">
        <v>228</v>
      </c>
      <c r="C192" s="44">
        <f>C193+C197</f>
        <v>245567.5</v>
      </c>
      <c r="D192" s="44">
        <f>D193+D197</f>
        <v>180350.13</v>
      </c>
      <c r="E192" s="44">
        <f t="shared" ref="E192:F192" si="52">E193+E197</f>
        <v>372159.01</v>
      </c>
      <c r="F192" s="44">
        <f t="shared" si="52"/>
        <v>285147.61</v>
      </c>
      <c r="G192" s="44">
        <f>F192/C192*100</f>
        <v>116.11781282132203</v>
      </c>
      <c r="H192" s="44">
        <f>F192/E192*100</f>
        <v>76.619832474296402</v>
      </c>
    </row>
    <row r="193" spans="1:8" ht="54" customHeight="1" x14ac:dyDescent="0.25">
      <c r="A193" s="45">
        <v>67</v>
      </c>
      <c r="B193" s="46" t="s">
        <v>11</v>
      </c>
      <c r="C193" s="47">
        <f>C194+C196+C195</f>
        <v>245567.5</v>
      </c>
      <c r="D193" s="47">
        <f t="shared" ref="D193:E193" si="53">D194+D196+D195</f>
        <v>180350.13</v>
      </c>
      <c r="E193" s="47">
        <f t="shared" si="53"/>
        <v>372159.01</v>
      </c>
      <c r="F193" s="47">
        <f>F194+F196+F195</f>
        <v>285147.61</v>
      </c>
      <c r="G193" s="47">
        <f>F193/C193*100</f>
        <v>116.11781282132203</v>
      </c>
      <c r="H193" s="47">
        <f>F193/E193*100</f>
        <v>76.619832474296402</v>
      </c>
    </row>
    <row r="194" spans="1:8" ht="54" customHeight="1" x14ac:dyDescent="0.25">
      <c r="A194" s="48">
        <v>6711</v>
      </c>
      <c r="B194" s="49" t="s">
        <v>334</v>
      </c>
      <c r="C194" s="50">
        <f>C56</f>
        <v>187209.06</v>
      </c>
      <c r="D194" s="50">
        <f>D56</f>
        <v>180350.13</v>
      </c>
      <c r="E194" s="50">
        <f>E56</f>
        <v>341648.04</v>
      </c>
      <c r="F194" s="50">
        <f>F56</f>
        <v>283461.36</v>
      </c>
      <c r="G194" s="50">
        <f t="shared" ref="G194:G200" si="54">F194/C194*100</f>
        <v>151.41433860092027</v>
      </c>
      <c r="H194" s="50">
        <f t="shared" ref="H194:H200" si="55">F194/E194*100</f>
        <v>82.96882370523771</v>
      </c>
    </row>
    <row r="195" spans="1:8" ht="50.25" customHeight="1" x14ac:dyDescent="0.25">
      <c r="A195" s="48">
        <v>6711</v>
      </c>
      <c r="B195" s="49" t="s">
        <v>335</v>
      </c>
      <c r="C195" s="50">
        <v>0</v>
      </c>
      <c r="D195" s="50">
        <v>0</v>
      </c>
      <c r="E195" s="50">
        <v>0</v>
      </c>
      <c r="F195" s="50">
        <v>0</v>
      </c>
      <c r="G195" s="50">
        <v>0</v>
      </c>
      <c r="H195" s="50">
        <v>0</v>
      </c>
    </row>
    <row r="196" spans="1:8" ht="55.5" customHeight="1" x14ac:dyDescent="0.25">
      <c r="A196" s="48">
        <v>6712</v>
      </c>
      <c r="B196" s="49" t="s">
        <v>14</v>
      </c>
      <c r="C196" s="50">
        <f>C57</f>
        <v>58358.44</v>
      </c>
      <c r="D196" s="50">
        <f>D57</f>
        <v>0</v>
      </c>
      <c r="E196" s="50">
        <f>E57</f>
        <v>30510.97</v>
      </c>
      <c r="F196" s="50">
        <f>F57</f>
        <v>1686.25</v>
      </c>
      <c r="G196" s="50">
        <f t="shared" si="54"/>
        <v>2.8894706575432791</v>
      </c>
      <c r="H196" s="50">
        <f t="shared" si="55"/>
        <v>5.526700724362418</v>
      </c>
    </row>
    <row r="197" spans="1:8" ht="45" customHeight="1" x14ac:dyDescent="0.25">
      <c r="A197" s="45">
        <v>639</v>
      </c>
      <c r="B197" s="51" t="s">
        <v>361</v>
      </c>
      <c r="C197" s="47">
        <f>C198+C199</f>
        <v>0</v>
      </c>
      <c r="D197" s="47">
        <f>D198+D199</f>
        <v>0</v>
      </c>
      <c r="E197" s="47">
        <f t="shared" ref="E197:F197" si="56">E198</f>
        <v>0</v>
      </c>
      <c r="F197" s="47">
        <f t="shared" si="56"/>
        <v>0</v>
      </c>
      <c r="G197" s="47">
        <v>0</v>
      </c>
      <c r="H197" s="47">
        <v>0</v>
      </c>
    </row>
    <row r="198" spans="1:8" ht="42.75" customHeight="1" x14ac:dyDescent="0.25">
      <c r="A198" s="48">
        <v>6391</v>
      </c>
      <c r="B198" s="52" t="s">
        <v>143</v>
      </c>
      <c r="C198" s="50">
        <v>0</v>
      </c>
      <c r="D198" s="50">
        <v>0</v>
      </c>
      <c r="E198" s="50">
        <v>0</v>
      </c>
      <c r="F198" s="50">
        <v>0</v>
      </c>
      <c r="G198" s="50">
        <v>0</v>
      </c>
      <c r="H198" s="50">
        <v>0</v>
      </c>
    </row>
    <row r="199" spans="1:8" ht="50.25" customHeight="1" x14ac:dyDescent="0.25">
      <c r="A199" s="53">
        <v>6393</v>
      </c>
      <c r="B199" s="49" t="s">
        <v>236</v>
      </c>
      <c r="C199" s="50">
        <v>0</v>
      </c>
      <c r="D199" s="50">
        <v>0</v>
      </c>
      <c r="E199" s="50">
        <v>0</v>
      </c>
      <c r="F199" s="50">
        <v>0</v>
      </c>
      <c r="G199" s="50">
        <v>0</v>
      </c>
      <c r="H199" s="50">
        <v>0</v>
      </c>
    </row>
    <row r="200" spans="1:8" ht="25.5" customHeight="1" x14ac:dyDescent="0.25">
      <c r="A200" s="345" t="s">
        <v>85</v>
      </c>
      <c r="B200" s="346"/>
      <c r="C200" s="54">
        <f>C192</f>
        <v>245567.5</v>
      </c>
      <c r="D200" s="54">
        <f t="shared" ref="D200:F200" si="57">D192</f>
        <v>180350.13</v>
      </c>
      <c r="E200" s="54">
        <f t="shared" si="57"/>
        <v>372159.01</v>
      </c>
      <c r="F200" s="54">
        <f t="shared" si="57"/>
        <v>285147.61</v>
      </c>
      <c r="G200" s="54">
        <f t="shared" si="54"/>
        <v>116.11781282132203</v>
      </c>
      <c r="H200" s="54">
        <f t="shared" si="55"/>
        <v>76.619832474296402</v>
      </c>
    </row>
    <row r="201" spans="1:8" ht="25.5" hidden="1" customHeight="1" x14ac:dyDescent="0.25">
      <c r="A201" s="55"/>
      <c r="B201" s="55"/>
      <c r="C201" s="56"/>
      <c r="D201" s="158"/>
      <c r="E201" s="158"/>
      <c r="F201" s="158"/>
      <c r="G201" s="158"/>
      <c r="H201" s="76"/>
    </row>
    <row r="202" spans="1:8" ht="25.5" hidden="1" customHeight="1" x14ac:dyDescent="0.25">
      <c r="A202" s="55"/>
      <c r="B202" s="55"/>
      <c r="C202" s="56"/>
      <c r="D202" s="158"/>
      <c r="E202" s="158"/>
      <c r="F202" s="158"/>
      <c r="G202" s="158"/>
      <c r="H202" s="76"/>
    </row>
    <row r="203" spans="1:8" ht="25.5" hidden="1" customHeight="1" x14ac:dyDescent="0.25">
      <c r="A203" s="55"/>
      <c r="B203" s="55"/>
      <c r="C203" s="56"/>
      <c r="D203" s="158"/>
      <c r="E203" s="158"/>
      <c r="F203" s="158"/>
      <c r="G203" s="158"/>
      <c r="H203" s="76"/>
    </row>
    <row r="204" spans="1:8" ht="25.5" customHeight="1" x14ac:dyDescent="0.25">
      <c r="A204" s="55"/>
      <c r="B204" s="55"/>
      <c r="C204" s="56"/>
      <c r="D204" s="158"/>
      <c r="E204" s="158"/>
      <c r="F204" s="158"/>
      <c r="G204" s="158"/>
      <c r="H204" s="76"/>
    </row>
    <row r="205" spans="1:8" ht="25.5" customHeight="1" x14ac:dyDescent="0.25">
      <c r="A205" s="161" t="s">
        <v>86</v>
      </c>
      <c r="B205" s="162"/>
      <c r="C205" s="75"/>
      <c r="D205" s="75"/>
      <c r="E205" s="75"/>
      <c r="F205" s="75"/>
      <c r="G205" s="75"/>
      <c r="H205" s="76"/>
    </row>
    <row r="206" spans="1:8" ht="25.5" customHeight="1" x14ac:dyDescent="0.25">
      <c r="A206" s="6" t="s">
        <v>1</v>
      </c>
      <c r="B206" s="6" t="s">
        <v>353</v>
      </c>
      <c r="C206" s="6" t="s">
        <v>355</v>
      </c>
      <c r="D206" s="6" t="s">
        <v>354</v>
      </c>
      <c r="E206" s="6" t="s">
        <v>356</v>
      </c>
      <c r="F206" s="6" t="s">
        <v>357</v>
      </c>
      <c r="G206" s="6" t="s">
        <v>358</v>
      </c>
      <c r="H206" s="7" t="s">
        <v>359</v>
      </c>
    </row>
    <row r="207" spans="1:8" ht="25.5" customHeight="1" x14ac:dyDescent="0.25">
      <c r="A207" s="43">
        <v>6</v>
      </c>
      <c r="B207" s="43" t="s">
        <v>228</v>
      </c>
      <c r="C207" s="44">
        <f>C208+C212</f>
        <v>1532.73</v>
      </c>
      <c r="D207" s="44">
        <f t="shared" ref="D207:F207" si="58">D208+D212</f>
        <v>850.76</v>
      </c>
      <c r="E207" s="44">
        <f t="shared" si="58"/>
        <v>2523.3799999999997</v>
      </c>
      <c r="F207" s="44">
        <f t="shared" si="58"/>
        <v>2520.2399999999998</v>
      </c>
      <c r="G207" s="44">
        <f>F207/C207*100</f>
        <v>164.42817717406194</v>
      </c>
      <c r="H207" s="44">
        <f>F207/E207*100</f>
        <v>99.875563728015607</v>
      </c>
    </row>
    <row r="208" spans="1:8" ht="56.25" customHeight="1" x14ac:dyDescent="0.25">
      <c r="A208" s="45">
        <v>66</v>
      </c>
      <c r="B208" s="46" t="s">
        <v>15</v>
      </c>
      <c r="C208" s="47">
        <f>C209</f>
        <v>1532.72</v>
      </c>
      <c r="D208" s="47">
        <f>D209</f>
        <v>850</v>
      </c>
      <c r="E208" s="47">
        <f>E209</f>
        <v>2519.7399999999998</v>
      </c>
      <c r="F208" s="47">
        <f>F209</f>
        <v>2519.7399999999998</v>
      </c>
      <c r="G208" s="47">
        <f>F208/C208*100</f>
        <v>164.39662821650398</v>
      </c>
      <c r="H208" s="47">
        <f>F208/E208*100</f>
        <v>100</v>
      </c>
    </row>
    <row r="209" spans="1:8" ht="48.75" customHeight="1" x14ac:dyDescent="0.25">
      <c r="A209" s="45">
        <v>661</v>
      </c>
      <c r="B209" s="46" t="s">
        <v>16</v>
      </c>
      <c r="C209" s="47">
        <f>C211+C210</f>
        <v>1532.72</v>
      </c>
      <c r="D209" s="47">
        <f t="shared" ref="D209:F209" si="59">D211+D210</f>
        <v>850</v>
      </c>
      <c r="E209" s="47">
        <f t="shared" si="59"/>
        <v>2519.7399999999998</v>
      </c>
      <c r="F209" s="47">
        <f t="shared" si="59"/>
        <v>2519.7399999999998</v>
      </c>
      <c r="G209" s="47">
        <f t="shared" ref="G209:G215" si="60">F209/C209*100</f>
        <v>164.39662821650398</v>
      </c>
      <c r="H209" s="47">
        <f t="shared" ref="H209:H215" si="61">F209/E209*100</f>
        <v>100</v>
      </c>
    </row>
    <row r="210" spans="1:8" ht="25.5" customHeight="1" x14ac:dyDescent="0.25">
      <c r="A210" s="48">
        <v>6614</v>
      </c>
      <c r="B210" s="49" t="s">
        <v>319</v>
      </c>
      <c r="C210" s="50">
        <v>0</v>
      </c>
      <c r="D210" s="50">
        <f t="shared" ref="D210:F211" si="62">D60</f>
        <v>0</v>
      </c>
      <c r="E210" s="50">
        <f t="shared" si="62"/>
        <v>1120</v>
      </c>
      <c r="F210" s="50">
        <f t="shared" si="62"/>
        <v>1120</v>
      </c>
      <c r="G210" s="50">
        <v>0</v>
      </c>
      <c r="H210" s="50">
        <v>0</v>
      </c>
    </row>
    <row r="211" spans="1:8" ht="25.5" customHeight="1" x14ac:dyDescent="0.25">
      <c r="A211" s="48">
        <v>6615</v>
      </c>
      <c r="B211" s="49" t="s">
        <v>281</v>
      </c>
      <c r="C211" s="50">
        <f>C59</f>
        <v>1532.72</v>
      </c>
      <c r="D211" s="50">
        <f t="shared" si="62"/>
        <v>850</v>
      </c>
      <c r="E211" s="50">
        <f t="shared" si="62"/>
        <v>1399.74</v>
      </c>
      <c r="F211" s="50">
        <f t="shared" si="62"/>
        <v>1399.74</v>
      </c>
      <c r="G211" s="50">
        <f t="shared" si="60"/>
        <v>91.323920872696903</v>
      </c>
      <c r="H211" s="50">
        <f t="shared" si="61"/>
        <v>100</v>
      </c>
    </row>
    <row r="212" spans="1:8" ht="25.5" customHeight="1" x14ac:dyDescent="0.25">
      <c r="A212" s="45">
        <v>64</v>
      </c>
      <c r="B212" s="46" t="s">
        <v>19</v>
      </c>
      <c r="C212" s="47">
        <f>C213</f>
        <v>0.01</v>
      </c>
      <c r="D212" s="47">
        <f>D213</f>
        <v>0.76</v>
      </c>
      <c r="E212" s="47">
        <f>E213</f>
        <v>3.64</v>
      </c>
      <c r="F212" s="47">
        <f t="shared" ref="F212" si="63">F213</f>
        <v>0.5</v>
      </c>
      <c r="G212" s="47">
        <f t="shared" si="60"/>
        <v>5000</v>
      </c>
      <c r="H212" s="47">
        <f t="shared" si="61"/>
        <v>13.736263736263735</v>
      </c>
    </row>
    <row r="213" spans="1:8" ht="26.25" customHeight="1" x14ac:dyDescent="0.25">
      <c r="A213" s="45">
        <v>641</v>
      </c>
      <c r="B213" s="46" t="s">
        <v>87</v>
      </c>
      <c r="C213" s="47">
        <f t="shared" ref="C213:E214" si="64">C68</f>
        <v>0.01</v>
      </c>
      <c r="D213" s="47">
        <f t="shared" si="64"/>
        <v>0.76</v>
      </c>
      <c r="E213" s="47">
        <f t="shared" si="64"/>
        <v>3.64</v>
      </c>
      <c r="F213" s="47">
        <f>F214</f>
        <v>0.5</v>
      </c>
      <c r="G213" s="47">
        <f t="shared" si="60"/>
        <v>5000</v>
      </c>
      <c r="H213" s="47">
        <f t="shared" si="61"/>
        <v>13.736263736263735</v>
      </c>
    </row>
    <row r="214" spans="1:8" ht="45" customHeight="1" x14ac:dyDescent="0.25">
      <c r="A214" s="48">
        <v>6413</v>
      </c>
      <c r="B214" s="52" t="s">
        <v>280</v>
      </c>
      <c r="C214" s="50">
        <f t="shared" si="64"/>
        <v>0.01</v>
      </c>
      <c r="D214" s="50">
        <f t="shared" si="64"/>
        <v>0.76</v>
      </c>
      <c r="E214" s="50">
        <f t="shared" si="64"/>
        <v>3.64</v>
      </c>
      <c r="F214" s="50">
        <f>F69</f>
        <v>0.5</v>
      </c>
      <c r="G214" s="50">
        <f t="shared" si="60"/>
        <v>5000</v>
      </c>
      <c r="H214" s="50">
        <v>0</v>
      </c>
    </row>
    <row r="215" spans="1:8" ht="25.5" customHeight="1" x14ac:dyDescent="0.25">
      <c r="A215" s="345" t="s">
        <v>88</v>
      </c>
      <c r="B215" s="346"/>
      <c r="C215" s="54">
        <f>C207</f>
        <v>1532.73</v>
      </c>
      <c r="D215" s="54">
        <f>D207</f>
        <v>850.76</v>
      </c>
      <c r="E215" s="54">
        <f>E207</f>
        <v>2523.3799999999997</v>
      </c>
      <c r="F215" s="54">
        <f t="shared" ref="F215" si="65">F207</f>
        <v>2520.2399999999998</v>
      </c>
      <c r="G215" s="54">
        <f t="shared" si="60"/>
        <v>164.42817717406194</v>
      </c>
      <c r="H215" s="54">
        <f t="shared" si="61"/>
        <v>99.875563728015607</v>
      </c>
    </row>
    <row r="216" spans="1:8" ht="4.5" customHeight="1" x14ac:dyDescent="0.25">
      <c r="A216" s="55"/>
      <c r="B216" s="55"/>
      <c r="C216" s="56"/>
      <c r="D216" s="158"/>
      <c r="E216" s="158"/>
      <c r="F216" s="158"/>
      <c r="G216" s="158"/>
      <c r="H216" s="76"/>
    </row>
    <row r="217" spans="1:8" ht="25.5" hidden="1" customHeight="1" x14ac:dyDescent="0.25">
      <c r="A217" s="55"/>
      <c r="B217" s="55"/>
      <c r="C217" s="56"/>
      <c r="D217" s="158"/>
      <c r="E217" s="158"/>
      <c r="F217" s="158"/>
      <c r="G217" s="158"/>
      <c r="H217" s="76"/>
    </row>
    <row r="218" spans="1:8" ht="25.5" hidden="1" customHeight="1" x14ac:dyDescent="0.25">
      <c r="A218" s="55"/>
      <c r="B218" s="55"/>
      <c r="C218" s="56"/>
      <c r="D218" s="158"/>
      <c r="E218" s="158"/>
      <c r="F218" s="158"/>
      <c r="G218" s="158"/>
      <c r="H218" s="76"/>
    </row>
    <row r="219" spans="1:8" ht="25.5" hidden="1" customHeight="1" x14ac:dyDescent="0.25">
      <c r="A219" s="55"/>
      <c r="B219" s="55"/>
      <c r="C219" s="56"/>
      <c r="D219" s="158"/>
      <c r="E219" s="158"/>
      <c r="F219" s="158"/>
      <c r="G219" s="158"/>
      <c r="H219" s="76"/>
    </row>
    <row r="220" spans="1:8" ht="25.5" customHeight="1" x14ac:dyDescent="0.25">
      <c r="A220" s="362" t="s">
        <v>89</v>
      </c>
      <c r="B220" s="277"/>
      <c r="C220" s="75"/>
      <c r="D220" s="75"/>
      <c r="E220" s="75"/>
      <c r="F220" s="75"/>
      <c r="G220" s="75"/>
      <c r="H220" s="76"/>
    </row>
    <row r="221" spans="1:8" ht="25.5" customHeight="1" x14ac:dyDescent="0.25">
      <c r="A221" s="6" t="s">
        <v>1</v>
      </c>
      <c r="B221" s="6" t="s">
        <v>353</v>
      </c>
      <c r="C221" s="6" t="s">
        <v>355</v>
      </c>
      <c r="D221" s="6" t="s">
        <v>354</v>
      </c>
      <c r="E221" s="6" t="s">
        <v>356</v>
      </c>
      <c r="F221" s="6" t="s">
        <v>357</v>
      </c>
      <c r="G221" s="6" t="s">
        <v>358</v>
      </c>
      <c r="H221" s="7" t="s">
        <v>359</v>
      </c>
    </row>
    <row r="222" spans="1:8" ht="25.5" customHeight="1" x14ac:dyDescent="0.25">
      <c r="A222" s="43">
        <v>6</v>
      </c>
      <c r="B222" s="43" t="s">
        <v>228</v>
      </c>
      <c r="C222" s="44">
        <f t="shared" ref="C222:F224" si="66">C223</f>
        <v>412.5</v>
      </c>
      <c r="D222" s="44">
        <f t="shared" si="66"/>
        <v>400</v>
      </c>
      <c r="E222" s="44">
        <f t="shared" si="66"/>
        <v>5308.96</v>
      </c>
      <c r="F222" s="44">
        <f t="shared" si="66"/>
        <v>4908.96</v>
      </c>
      <c r="G222" s="44">
        <f>F222/C222*100</f>
        <v>1190.050909090909</v>
      </c>
      <c r="H222" s="44">
        <f>F222/E222*100</f>
        <v>92.465567644133699</v>
      </c>
    </row>
    <row r="223" spans="1:8" ht="47.25" customHeight="1" x14ac:dyDescent="0.25">
      <c r="A223" s="58">
        <v>65</v>
      </c>
      <c r="B223" s="58" t="s">
        <v>232</v>
      </c>
      <c r="C223" s="47">
        <f t="shared" si="66"/>
        <v>412.5</v>
      </c>
      <c r="D223" s="47">
        <f t="shared" si="66"/>
        <v>400</v>
      </c>
      <c r="E223" s="47">
        <f t="shared" si="66"/>
        <v>5308.96</v>
      </c>
      <c r="F223" s="47">
        <f t="shared" si="66"/>
        <v>4908.96</v>
      </c>
      <c r="G223" s="47">
        <f>F223/C223*100</f>
        <v>1190.050909090909</v>
      </c>
      <c r="H223" s="47">
        <f>F223/E223*100</f>
        <v>92.465567644133699</v>
      </c>
    </row>
    <row r="224" spans="1:8" ht="26.25" customHeight="1" x14ac:dyDescent="0.25">
      <c r="A224" s="45">
        <v>652</v>
      </c>
      <c r="B224" s="46" t="s">
        <v>17</v>
      </c>
      <c r="C224" s="47">
        <f>C225</f>
        <v>412.5</v>
      </c>
      <c r="D224" s="47">
        <f>D225</f>
        <v>400</v>
      </c>
      <c r="E224" s="47">
        <f>E225</f>
        <v>5308.96</v>
      </c>
      <c r="F224" s="47">
        <f t="shared" si="66"/>
        <v>4908.96</v>
      </c>
      <c r="G224" s="47">
        <f t="shared" ref="G224:G226" si="67">F224/C224*100</f>
        <v>1190.050909090909</v>
      </c>
      <c r="H224" s="47">
        <f t="shared" ref="H224:H225" si="68">F224/E224*100</f>
        <v>92.465567644133699</v>
      </c>
    </row>
    <row r="225" spans="1:8" ht="30" customHeight="1" x14ac:dyDescent="0.25">
      <c r="A225" s="48">
        <v>6526</v>
      </c>
      <c r="B225" s="49" t="s">
        <v>18</v>
      </c>
      <c r="C225" s="50">
        <f>C66</f>
        <v>412.5</v>
      </c>
      <c r="D225" s="50">
        <f>D66</f>
        <v>400</v>
      </c>
      <c r="E225" s="50">
        <f>E66</f>
        <v>5308.96</v>
      </c>
      <c r="F225" s="50">
        <f>F66</f>
        <v>4908.96</v>
      </c>
      <c r="G225" s="50">
        <f t="shared" si="67"/>
        <v>1190.050909090909</v>
      </c>
      <c r="H225" s="50">
        <f t="shared" si="68"/>
        <v>92.465567644133699</v>
      </c>
    </row>
    <row r="226" spans="1:8" ht="25.5" customHeight="1" x14ac:dyDescent="0.25">
      <c r="A226" s="345" t="s">
        <v>90</v>
      </c>
      <c r="B226" s="346"/>
      <c r="C226" s="54">
        <f>C222</f>
        <v>412.5</v>
      </c>
      <c r="D226" s="54">
        <f>D222</f>
        <v>400</v>
      </c>
      <c r="E226" s="54">
        <f>E222</f>
        <v>5308.96</v>
      </c>
      <c r="F226" s="54">
        <f t="shared" ref="F226" si="69">F222</f>
        <v>4908.96</v>
      </c>
      <c r="G226" s="54">
        <f t="shared" si="67"/>
        <v>1190.050909090909</v>
      </c>
      <c r="H226" s="54">
        <f t="shared" ref="H226" si="70">F226/E226*100</f>
        <v>92.465567644133699</v>
      </c>
    </row>
    <row r="227" spans="1:8" ht="25.5" customHeight="1" x14ac:dyDescent="0.25">
      <c r="A227" s="56"/>
      <c r="B227" s="56"/>
      <c r="C227" s="59"/>
      <c r="D227" s="59"/>
      <c r="E227" s="59"/>
      <c r="F227" s="59"/>
      <c r="G227" s="59"/>
      <c r="H227" s="59"/>
    </row>
    <row r="228" spans="1:8" ht="18" customHeight="1" x14ac:dyDescent="0.25">
      <c r="A228" s="55"/>
      <c r="B228" s="55"/>
      <c r="C228" s="56"/>
      <c r="D228" s="158"/>
      <c r="E228" s="158"/>
      <c r="F228" s="158"/>
      <c r="G228" s="158"/>
      <c r="H228" s="76"/>
    </row>
    <row r="229" spans="1:8" ht="25.5" customHeight="1" x14ac:dyDescent="0.25">
      <c r="A229" s="157" t="s">
        <v>91</v>
      </c>
      <c r="B229" s="76"/>
      <c r="C229" s="94"/>
      <c r="D229" s="179"/>
      <c r="E229" s="179"/>
      <c r="F229" s="179"/>
      <c r="G229" s="179"/>
      <c r="H229" s="76"/>
    </row>
    <row r="230" spans="1:8" ht="25.5" customHeight="1" x14ac:dyDescent="0.25">
      <c r="A230" s="6" t="s">
        <v>1</v>
      </c>
      <c r="B230" s="6" t="s">
        <v>353</v>
      </c>
      <c r="C230" s="6" t="s">
        <v>355</v>
      </c>
      <c r="D230" s="6" t="s">
        <v>354</v>
      </c>
      <c r="E230" s="6" t="s">
        <v>356</v>
      </c>
      <c r="F230" s="6" t="s">
        <v>357</v>
      </c>
      <c r="G230" s="6" t="s">
        <v>358</v>
      </c>
      <c r="H230" s="7" t="s">
        <v>359</v>
      </c>
    </row>
    <row r="231" spans="1:8" ht="25.5" customHeight="1" x14ac:dyDescent="0.25">
      <c r="A231" s="43">
        <v>6</v>
      </c>
      <c r="B231" s="43" t="s">
        <v>228</v>
      </c>
      <c r="C231" s="44">
        <f>C232</f>
        <v>1073159.74</v>
      </c>
      <c r="D231" s="44">
        <f>D232</f>
        <v>1270213.55</v>
      </c>
      <c r="E231" s="44">
        <f>E232</f>
        <v>2077084.47</v>
      </c>
      <c r="F231" s="44">
        <f t="shared" ref="F231" si="71">F232</f>
        <v>1650351.0100000002</v>
      </c>
      <c r="G231" s="44">
        <f>F231/C231*100</f>
        <v>153.78428285056614</v>
      </c>
      <c r="H231" s="44">
        <f>F231/E231*100</f>
        <v>79.455170641182463</v>
      </c>
    </row>
    <row r="232" spans="1:8" ht="39.75" customHeight="1" x14ac:dyDescent="0.25">
      <c r="A232" s="45">
        <v>63</v>
      </c>
      <c r="B232" s="46" t="s">
        <v>20</v>
      </c>
      <c r="C232" s="47">
        <f>C233+C236</f>
        <v>1073159.74</v>
      </c>
      <c r="D232" s="47">
        <f>D233+D236</f>
        <v>1270213.55</v>
      </c>
      <c r="E232" s="47">
        <f>E233+E236</f>
        <v>2077084.47</v>
      </c>
      <c r="F232" s="47">
        <f>F233+F236</f>
        <v>1650351.0100000002</v>
      </c>
      <c r="G232" s="47">
        <f>F232/C232*100</f>
        <v>153.78428285056614</v>
      </c>
      <c r="H232" s="47">
        <f>F232/E232*100</f>
        <v>79.455170641182463</v>
      </c>
    </row>
    <row r="233" spans="1:8" ht="39.75" customHeight="1" x14ac:dyDescent="0.25">
      <c r="A233" s="45">
        <v>636</v>
      </c>
      <c r="B233" s="46" t="s">
        <v>21</v>
      </c>
      <c r="C233" s="47">
        <f>C234+C235</f>
        <v>1055072.53</v>
      </c>
      <c r="D233" s="47">
        <f>D234+D235</f>
        <v>1257537.3500000001</v>
      </c>
      <c r="E233" s="47">
        <f>E234+E235</f>
        <v>2038996.26</v>
      </c>
      <c r="F233" s="47">
        <f t="shared" ref="F233" si="72">F234+F235</f>
        <v>1617515.4000000001</v>
      </c>
      <c r="G233" s="47">
        <f t="shared" ref="G233:G241" si="73">F233/C233*100</f>
        <v>153.30845548599393</v>
      </c>
      <c r="H233" s="47">
        <f t="shared" ref="H233:H241" si="74">F233/E233*100</f>
        <v>79.329002790814343</v>
      </c>
    </row>
    <row r="234" spans="1:8" ht="39" customHeight="1" x14ac:dyDescent="0.25">
      <c r="A234" s="48">
        <v>6361</v>
      </c>
      <c r="B234" s="49" t="s">
        <v>233</v>
      </c>
      <c r="C234" s="50">
        <f t="shared" ref="C234:F235" si="75">C72</f>
        <v>1016025.45</v>
      </c>
      <c r="D234" s="50">
        <f t="shared" si="75"/>
        <v>1245592.3</v>
      </c>
      <c r="E234" s="50">
        <f t="shared" si="75"/>
        <v>1624951.84</v>
      </c>
      <c r="F234" s="50">
        <f t="shared" si="75"/>
        <v>1571460.81</v>
      </c>
      <c r="G234" s="50">
        <f t="shared" si="73"/>
        <v>154.66746526870958</v>
      </c>
      <c r="H234" s="50">
        <f t="shared" si="74"/>
        <v>96.708146747290684</v>
      </c>
    </row>
    <row r="235" spans="1:8" ht="54" customHeight="1" x14ac:dyDescent="0.25">
      <c r="A235" s="48">
        <v>6362</v>
      </c>
      <c r="B235" s="49" t="s">
        <v>234</v>
      </c>
      <c r="C235" s="50">
        <f t="shared" si="75"/>
        <v>39047.08</v>
      </c>
      <c r="D235" s="50">
        <f t="shared" si="75"/>
        <v>11945.05</v>
      </c>
      <c r="E235" s="50">
        <f t="shared" si="75"/>
        <v>414044.42</v>
      </c>
      <c r="F235" s="50">
        <f t="shared" si="75"/>
        <v>46054.59</v>
      </c>
      <c r="G235" s="50">
        <f t="shared" si="73"/>
        <v>117.94630994174211</v>
      </c>
      <c r="H235" s="50">
        <f t="shared" si="74"/>
        <v>11.123103651535745</v>
      </c>
    </row>
    <row r="236" spans="1:8" ht="48.75" customHeight="1" x14ac:dyDescent="0.25">
      <c r="A236" s="45">
        <v>639</v>
      </c>
      <c r="B236" s="46" t="s">
        <v>180</v>
      </c>
      <c r="C236" s="47">
        <f>C237+C238+C239+C240</f>
        <v>18087.21</v>
      </c>
      <c r="D236" s="47">
        <f>D237+D238+D239+D240</f>
        <v>12676.2</v>
      </c>
      <c r="E236" s="47">
        <f t="shared" ref="E236:F236" si="76">E237+E238+E239+E240</f>
        <v>38088.21</v>
      </c>
      <c r="F236" s="47">
        <f t="shared" si="76"/>
        <v>32835.61</v>
      </c>
      <c r="G236" s="47">
        <f t="shared" si="73"/>
        <v>181.54049187243362</v>
      </c>
      <c r="H236" s="47">
        <f t="shared" si="74"/>
        <v>86.209380803140917</v>
      </c>
    </row>
    <row r="237" spans="1:8" ht="41.25" customHeight="1" x14ac:dyDescent="0.25">
      <c r="A237" s="48">
        <v>6391</v>
      </c>
      <c r="B237" s="49" t="s">
        <v>143</v>
      </c>
      <c r="C237" s="50">
        <f t="shared" ref="C237:F240" si="77">C75</f>
        <v>974.42</v>
      </c>
      <c r="D237" s="50">
        <f t="shared" si="77"/>
        <v>3811.87</v>
      </c>
      <c r="E237" s="50">
        <f t="shared" si="77"/>
        <v>1246.06</v>
      </c>
      <c r="F237" s="50">
        <f t="shared" si="77"/>
        <v>1144.75</v>
      </c>
      <c r="G237" s="50">
        <f t="shared" si="73"/>
        <v>117.48014203320952</v>
      </c>
      <c r="H237" s="50">
        <v>0</v>
      </c>
    </row>
    <row r="238" spans="1:8" ht="42.75" customHeight="1" x14ac:dyDescent="0.25">
      <c r="A238" s="48">
        <v>6392</v>
      </c>
      <c r="B238" s="49" t="s">
        <v>237</v>
      </c>
      <c r="C238" s="50">
        <f t="shared" si="77"/>
        <v>1738.66</v>
      </c>
      <c r="D238" s="50">
        <f t="shared" si="77"/>
        <v>1413</v>
      </c>
      <c r="E238" s="50">
        <f t="shared" si="77"/>
        <v>5742.17</v>
      </c>
      <c r="F238" s="50">
        <f t="shared" si="77"/>
        <v>3780.58</v>
      </c>
      <c r="G238" s="50">
        <f t="shared" si="73"/>
        <v>217.44216810647279</v>
      </c>
      <c r="H238" s="50">
        <f t="shared" si="74"/>
        <v>65.83887276064624</v>
      </c>
    </row>
    <row r="239" spans="1:8" ht="51" customHeight="1" x14ac:dyDescent="0.25">
      <c r="A239" s="48">
        <v>6393</v>
      </c>
      <c r="B239" s="49" t="s">
        <v>236</v>
      </c>
      <c r="C239" s="50">
        <f t="shared" si="77"/>
        <v>5521.71</v>
      </c>
      <c r="D239" s="50">
        <f t="shared" si="77"/>
        <v>5422.33</v>
      </c>
      <c r="E239" s="50">
        <f t="shared" si="77"/>
        <v>7061.03</v>
      </c>
      <c r="F239" s="50">
        <f t="shared" si="77"/>
        <v>6487</v>
      </c>
      <c r="G239" s="50">
        <f t="shared" si="73"/>
        <v>117.48172214766804</v>
      </c>
      <c r="H239" s="50">
        <f t="shared" si="74"/>
        <v>91.870449495328586</v>
      </c>
    </row>
    <row r="240" spans="1:8" ht="54" customHeight="1" x14ac:dyDescent="0.25">
      <c r="A240" s="48">
        <v>6394</v>
      </c>
      <c r="B240" s="49" t="s">
        <v>235</v>
      </c>
      <c r="C240" s="50">
        <f t="shared" si="77"/>
        <v>9852.42</v>
      </c>
      <c r="D240" s="50">
        <f t="shared" si="77"/>
        <v>2029</v>
      </c>
      <c r="E240" s="50">
        <f t="shared" si="77"/>
        <v>24038.95</v>
      </c>
      <c r="F240" s="50">
        <f t="shared" si="77"/>
        <v>21423.279999999999</v>
      </c>
      <c r="G240" s="50">
        <f t="shared" si="73"/>
        <v>217.4418061755386</v>
      </c>
      <c r="H240" s="50">
        <f t="shared" si="74"/>
        <v>89.11903390123112</v>
      </c>
    </row>
    <row r="241" spans="1:8" ht="25.5" customHeight="1" x14ac:dyDescent="0.25">
      <c r="A241" s="304" t="s">
        <v>205</v>
      </c>
      <c r="B241" s="305"/>
      <c r="C241" s="54">
        <f>C231</f>
        <v>1073159.74</v>
      </c>
      <c r="D241" s="54">
        <f t="shared" ref="D241:F241" si="78">D231</f>
        <v>1270213.55</v>
      </c>
      <c r="E241" s="54">
        <f t="shared" si="78"/>
        <v>2077084.47</v>
      </c>
      <c r="F241" s="54">
        <f t="shared" si="78"/>
        <v>1650351.0100000002</v>
      </c>
      <c r="G241" s="54">
        <f t="shared" si="73"/>
        <v>153.78428285056614</v>
      </c>
      <c r="H241" s="54">
        <f t="shared" si="74"/>
        <v>79.455170641182463</v>
      </c>
    </row>
    <row r="242" spans="1:8" ht="25.5" customHeight="1" x14ac:dyDescent="0.25">
      <c r="A242" s="348"/>
      <c r="B242" s="348"/>
      <c r="C242" s="59"/>
      <c r="D242" s="59"/>
      <c r="E242" s="59"/>
      <c r="F242" s="59"/>
      <c r="G242" s="59"/>
      <c r="H242" s="60"/>
    </row>
    <row r="243" spans="1:8" ht="15.75" customHeight="1" x14ac:dyDescent="0.25">
      <c r="A243" s="61"/>
      <c r="B243" s="61"/>
      <c r="C243" s="59"/>
      <c r="D243" s="59"/>
      <c r="E243" s="59"/>
      <c r="F243" s="59"/>
      <c r="G243" s="59"/>
      <c r="H243" s="60"/>
    </row>
    <row r="244" spans="1:8" ht="8.25" customHeight="1" x14ac:dyDescent="0.25">
      <c r="A244" s="61"/>
      <c r="B244" s="61"/>
      <c r="C244" s="59"/>
      <c r="D244" s="59"/>
      <c r="E244" s="59"/>
      <c r="F244" s="59"/>
      <c r="G244" s="59"/>
      <c r="H244" s="60"/>
    </row>
    <row r="245" spans="1:8" ht="25.5" hidden="1" customHeight="1" x14ac:dyDescent="0.25">
      <c r="A245" s="61"/>
      <c r="B245" s="61"/>
      <c r="C245" s="59"/>
      <c r="D245" s="59"/>
      <c r="E245" s="59"/>
      <c r="F245" s="59"/>
      <c r="G245" s="59"/>
      <c r="H245" s="60"/>
    </row>
    <row r="246" spans="1:8" ht="25.5" hidden="1" customHeight="1" x14ac:dyDescent="0.25">
      <c r="A246" s="61"/>
      <c r="B246" s="61"/>
      <c r="C246" s="59"/>
      <c r="D246" s="59"/>
      <c r="E246" s="59"/>
      <c r="F246" s="59"/>
      <c r="G246" s="59"/>
      <c r="H246" s="60"/>
    </row>
    <row r="247" spans="1:8" ht="25.5" hidden="1" customHeight="1" x14ac:dyDescent="0.25">
      <c r="A247" s="61"/>
      <c r="B247" s="61"/>
      <c r="C247" s="59"/>
      <c r="D247" s="59"/>
      <c r="E247" s="59"/>
      <c r="F247" s="59"/>
      <c r="G247" s="59"/>
      <c r="H247" s="60"/>
    </row>
    <row r="248" spans="1:8" ht="25.5" customHeight="1" x14ac:dyDescent="0.25">
      <c r="A248" s="161" t="s">
        <v>212</v>
      </c>
      <c r="B248" s="162"/>
      <c r="C248" s="75"/>
      <c r="D248" s="75"/>
      <c r="E248" s="75"/>
      <c r="F248" s="75"/>
      <c r="G248" s="75"/>
      <c r="H248" s="76"/>
    </row>
    <row r="249" spans="1:8" ht="25.5" customHeight="1" x14ac:dyDescent="0.25">
      <c r="A249" s="6" t="s">
        <v>1</v>
      </c>
      <c r="B249" s="6" t="s">
        <v>353</v>
      </c>
      <c r="C249" s="6" t="s">
        <v>355</v>
      </c>
      <c r="D249" s="6" t="s">
        <v>354</v>
      </c>
      <c r="E249" s="6" t="s">
        <v>356</v>
      </c>
      <c r="F249" s="6" t="s">
        <v>357</v>
      </c>
      <c r="G249" s="6" t="s">
        <v>358</v>
      </c>
      <c r="H249" s="7" t="s">
        <v>359</v>
      </c>
    </row>
    <row r="250" spans="1:8" ht="25.5" customHeight="1" x14ac:dyDescent="0.25">
      <c r="A250" s="43">
        <v>6</v>
      </c>
      <c r="B250" s="43" t="s">
        <v>228</v>
      </c>
      <c r="C250" s="44">
        <f t="shared" ref="C250:F252" si="79">C251</f>
        <v>381.25</v>
      </c>
      <c r="D250" s="44">
        <f t="shared" si="79"/>
        <v>0</v>
      </c>
      <c r="E250" s="44">
        <f t="shared" si="79"/>
        <v>4759.54</v>
      </c>
      <c r="F250" s="44">
        <f t="shared" si="79"/>
        <v>4759.54</v>
      </c>
      <c r="G250" s="44">
        <f>F250/C250*100</f>
        <v>1248.4039344262294</v>
      </c>
      <c r="H250" s="44">
        <f>F250/E250*100</f>
        <v>100</v>
      </c>
    </row>
    <row r="251" spans="1:8" ht="56.25" customHeight="1" x14ac:dyDescent="0.25">
      <c r="A251" s="45">
        <v>66</v>
      </c>
      <c r="B251" s="46" t="s">
        <v>15</v>
      </c>
      <c r="C251" s="47">
        <f t="shared" si="79"/>
        <v>381.25</v>
      </c>
      <c r="D251" s="47">
        <f t="shared" si="79"/>
        <v>0</v>
      </c>
      <c r="E251" s="47">
        <f t="shared" si="79"/>
        <v>4759.54</v>
      </c>
      <c r="F251" s="47">
        <f t="shared" si="79"/>
        <v>4759.54</v>
      </c>
      <c r="G251" s="47">
        <f>F251/C251*100</f>
        <v>1248.4039344262294</v>
      </c>
      <c r="H251" s="47">
        <f>F251/E251*100</f>
        <v>100</v>
      </c>
    </row>
    <row r="252" spans="1:8" ht="50.25" customHeight="1" x14ac:dyDescent="0.25">
      <c r="A252" s="45">
        <v>663</v>
      </c>
      <c r="B252" s="46" t="s">
        <v>320</v>
      </c>
      <c r="C252" s="47">
        <f>C253</f>
        <v>381.25</v>
      </c>
      <c r="D252" s="47">
        <f>D253</f>
        <v>0</v>
      </c>
      <c r="E252" s="47">
        <f>E253</f>
        <v>4759.54</v>
      </c>
      <c r="F252" s="47">
        <f t="shared" si="79"/>
        <v>4759.54</v>
      </c>
      <c r="G252" s="47">
        <f t="shared" ref="G252:G256" si="80">F252/C252*100</f>
        <v>1248.4039344262294</v>
      </c>
      <c r="H252" s="47">
        <f t="shared" ref="H252:H256" si="81">F252/E252*100</f>
        <v>100</v>
      </c>
    </row>
    <row r="253" spans="1:8" ht="25.5" customHeight="1" x14ac:dyDescent="0.25">
      <c r="A253" s="48">
        <v>6631</v>
      </c>
      <c r="B253" s="52" t="s">
        <v>222</v>
      </c>
      <c r="C253" s="50">
        <f>C63</f>
        <v>381.25</v>
      </c>
      <c r="D253" s="50">
        <f>D63</f>
        <v>0</v>
      </c>
      <c r="E253" s="50">
        <f>E63</f>
        <v>4759.54</v>
      </c>
      <c r="F253" s="50">
        <f>F63</f>
        <v>4759.54</v>
      </c>
      <c r="G253" s="50">
        <f t="shared" si="80"/>
        <v>1248.4039344262294</v>
      </c>
      <c r="H253" s="50">
        <f t="shared" si="81"/>
        <v>100</v>
      </c>
    </row>
    <row r="254" spans="1:8" ht="20.45" customHeight="1" x14ac:dyDescent="0.25">
      <c r="A254" s="345" t="s">
        <v>282</v>
      </c>
      <c r="B254" s="346"/>
      <c r="C254" s="54">
        <f>C250</f>
        <v>381.25</v>
      </c>
      <c r="D254" s="54">
        <f>D250</f>
        <v>0</v>
      </c>
      <c r="E254" s="54">
        <f>E250</f>
        <v>4759.54</v>
      </c>
      <c r="F254" s="54">
        <f t="shared" ref="F254" si="82">F250</f>
        <v>4759.54</v>
      </c>
      <c r="G254" s="54">
        <f t="shared" si="80"/>
        <v>1248.4039344262294</v>
      </c>
      <c r="H254" s="54">
        <f t="shared" si="81"/>
        <v>100</v>
      </c>
    </row>
    <row r="255" spans="1:8" ht="0.6" hidden="1" customHeight="1" x14ac:dyDescent="0.25">
      <c r="A255" s="62"/>
      <c r="B255" s="62"/>
      <c r="C255" s="63"/>
      <c r="D255" s="63"/>
      <c r="E255" s="63"/>
      <c r="F255" s="63"/>
      <c r="G255" s="47" t="e">
        <f t="shared" si="80"/>
        <v>#DIV/0!</v>
      </c>
      <c r="H255" s="47" t="e">
        <f t="shared" si="81"/>
        <v>#DIV/0!</v>
      </c>
    </row>
    <row r="256" spans="1:8" ht="19.7" customHeight="1" x14ac:dyDescent="0.25">
      <c r="A256" s="349" t="s">
        <v>176</v>
      </c>
      <c r="B256" s="350"/>
      <c r="C256" s="64">
        <f>C200+C215+C226+C241+C254</f>
        <v>1321053.72</v>
      </c>
      <c r="D256" s="64">
        <f>D200+D215+D226+D241+D254</f>
        <v>1451814.44</v>
      </c>
      <c r="E256" s="64">
        <f>E200+E215+E226+E241+E254</f>
        <v>2461835.36</v>
      </c>
      <c r="F256" s="64">
        <f>F200+F215+F226+F241+F254</f>
        <v>1947687.3600000003</v>
      </c>
      <c r="G256" s="64">
        <f t="shared" si="80"/>
        <v>147.43437988274999</v>
      </c>
      <c r="H256" s="64">
        <f t="shared" si="81"/>
        <v>79.115256513335666</v>
      </c>
    </row>
    <row r="257" spans="1:8" ht="19.7" customHeight="1" x14ac:dyDescent="0.25">
      <c r="A257" s="4"/>
      <c r="B257" s="4"/>
      <c r="C257" s="65"/>
      <c r="D257" s="65"/>
      <c r="E257" s="65"/>
      <c r="F257" s="65"/>
      <c r="G257" s="65"/>
      <c r="H257" s="66"/>
    </row>
    <row r="258" spans="1:8" ht="3.75" customHeight="1" x14ac:dyDescent="0.25">
      <c r="A258" s="153"/>
      <c r="B258" s="153"/>
      <c r="C258" s="67"/>
      <c r="D258" s="67"/>
      <c r="E258" s="67"/>
      <c r="F258" s="67"/>
      <c r="G258" s="67"/>
      <c r="H258" s="68"/>
    </row>
    <row r="259" spans="1:8" ht="5.25" hidden="1" customHeight="1" x14ac:dyDescent="0.25">
      <c r="A259" s="153"/>
      <c r="B259" s="153"/>
      <c r="C259" s="67"/>
      <c r="D259" s="67"/>
      <c r="E259" s="67"/>
      <c r="F259" s="67"/>
      <c r="G259" s="67"/>
      <c r="H259" s="68"/>
    </row>
    <row r="260" spans="1:8" ht="19.5" hidden="1" customHeight="1" x14ac:dyDescent="0.25">
      <c r="A260" s="300" t="s">
        <v>285</v>
      </c>
      <c r="B260" s="300"/>
      <c r="C260" s="300"/>
      <c r="D260" s="300"/>
      <c r="E260" s="300"/>
      <c r="F260" s="300"/>
      <c r="G260" s="300"/>
      <c r="H260" s="154"/>
    </row>
    <row r="261" spans="1:8" ht="9" customHeight="1" x14ac:dyDescent="0.25">
      <c r="A261" s="153"/>
      <c r="B261" s="153"/>
      <c r="C261" s="67"/>
      <c r="D261" s="67"/>
      <c r="E261" s="67"/>
      <c r="F261" s="67"/>
      <c r="G261" s="67"/>
      <c r="H261" s="68"/>
    </row>
    <row r="262" spans="1:8" ht="27" customHeight="1" x14ac:dyDescent="0.25">
      <c r="A262" s="7" t="s">
        <v>284</v>
      </c>
      <c r="B262" s="6" t="s">
        <v>353</v>
      </c>
      <c r="C262" s="6" t="s">
        <v>355</v>
      </c>
      <c r="D262" s="6" t="s">
        <v>354</v>
      </c>
      <c r="E262" s="6" t="s">
        <v>356</v>
      </c>
      <c r="F262" s="6" t="s">
        <v>357</v>
      </c>
      <c r="G262" s="6" t="s">
        <v>358</v>
      </c>
      <c r="H262" s="7" t="s">
        <v>359</v>
      </c>
    </row>
    <row r="263" spans="1:8" ht="22.9" customHeight="1" x14ac:dyDescent="0.25">
      <c r="A263" s="69">
        <v>1</v>
      </c>
      <c r="B263" s="70" t="s">
        <v>93</v>
      </c>
      <c r="C263" s="71">
        <f>C200</f>
        <v>245567.5</v>
      </c>
      <c r="D263" s="71">
        <f>D200</f>
        <v>180350.13</v>
      </c>
      <c r="E263" s="71">
        <f>E200</f>
        <v>372159.01</v>
      </c>
      <c r="F263" s="71">
        <f>F200</f>
        <v>285147.61</v>
      </c>
      <c r="G263" s="71">
        <f>F263/C263*100</f>
        <v>116.11781282132203</v>
      </c>
      <c r="H263" s="71">
        <f>F263/E263*100</f>
        <v>76.619832474296402</v>
      </c>
    </row>
    <row r="264" spans="1:8" ht="20.45" customHeight="1" x14ac:dyDescent="0.25">
      <c r="A264" s="62">
        <v>3</v>
      </c>
      <c r="B264" s="62" t="s">
        <v>283</v>
      </c>
      <c r="C264" s="63">
        <f>C215</f>
        <v>1532.73</v>
      </c>
      <c r="D264" s="63">
        <f>D215</f>
        <v>850.76</v>
      </c>
      <c r="E264" s="63">
        <f>E215</f>
        <v>2523.3799999999997</v>
      </c>
      <c r="F264" s="63">
        <f>F215</f>
        <v>2520.2399999999998</v>
      </c>
      <c r="G264" s="63">
        <f t="shared" ref="G264:G268" si="83">F264/C264*100</f>
        <v>164.42817717406194</v>
      </c>
      <c r="H264" s="63">
        <f t="shared" ref="H264:H268" si="84">F264/E264*100</f>
        <v>99.875563728015607</v>
      </c>
    </row>
    <row r="265" spans="1:8" ht="25.5" customHeight="1" x14ac:dyDescent="0.25">
      <c r="A265" s="62">
        <v>4</v>
      </c>
      <c r="B265" s="73" t="s">
        <v>94</v>
      </c>
      <c r="C265" s="63">
        <f>C226</f>
        <v>412.5</v>
      </c>
      <c r="D265" s="63">
        <f>D226</f>
        <v>400</v>
      </c>
      <c r="E265" s="63">
        <f>E226</f>
        <v>5308.96</v>
      </c>
      <c r="F265" s="63">
        <f>F226</f>
        <v>4908.96</v>
      </c>
      <c r="G265" s="63">
        <f t="shared" si="83"/>
        <v>1190.050909090909</v>
      </c>
      <c r="H265" s="63">
        <f t="shared" si="84"/>
        <v>92.465567644133699</v>
      </c>
    </row>
    <row r="266" spans="1:8" ht="20.45" customHeight="1" x14ac:dyDescent="0.25">
      <c r="A266" s="62">
        <v>5</v>
      </c>
      <c r="B266" s="62" t="s">
        <v>95</v>
      </c>
      <c r="C266" s="63">
        <f>C241</f>
        <v>1073159.74</v>
      </c>
      <c r="D266" s="63">
        <f>D241</f>
        <v>1270213.55</v>
      </c>
      <c r="E266" s="63">
        <f>E241</f>
        <v>2077084.47</v>
      </c>
      <c r="F266" s="63">
        <f t="shared" ref="F266" si="85">F241</f>
        <v>1650351.0100000002</v>
      </c>
      <c r="G266" s="71">
        <f t="shared" si="83"/>
        <v>153.78428285056614</v>
      </c>
      <c r="H266" s="71">
        <f t="shared" si="84"/>
        <v>79.455170641182463</v>
      </c>
    </row>
    <row r="267" spans="1:8" ht="17.45" customHeight="1" x14ac:dyDescent="0.25">
      <c r="A267" s="62">
        <v>6</v>
      </c>
      <c r="B267" s="62" t="s">
        <v>211</v>
      </c>
      <c r="C267" s="63">
        <f>C254</f>
        <v>381.25</v>
      </c>
      <c r="D267" s="63">
        <f>D254</f>
        <v>0</v>
      </c>
      <c r="E267" s="63">
        <f>E254</f>
        <v>4759.54</v>
      </c>
      <c r="F267" s="63">
        <f t="shared" ref="F267" si="86">F254</f>
        <v>4759.54</v>
      </c>
      <c r="G267" s="71">
        <f t="shared" si="83"/>
        <v>1248.4039344262294</v>
      </c>
      <c r="H267" s="71">
        <f t="shared" si="84"/>
        <v>100</v>
      </c>
    </row>
    <row r="268" spans="1:8" ht="19.7" customHeight="1" x14ac:dyDescent="0.25">
      <c r="A268" s="74"/>
      <c r="B268" s="74" t="s">
        <v>159</v>
      </c>
      <c r="C268" s="64">
        <f>C263+C264+C265+C266+C267</f>
        <v>1321053.72</v>
      </c>
      <c r="D268" s="64">
        <f>D263+D264+D265+D266+D267</f>
        <v>1451814.44</v>
      </c>
      <c r="E268" s="64">
        <f>E263+E264+E265+E266+E267</f>
        <v>2461835.36</v>
      </c>
      <c r="F268" s="64">
        <f t="shared" ref="F268" si="87">F263+F264+F265+F266+F267</f>
        <v>1947687.3600000003</v>
      </c>
      <c r="G268" s="64">
        <f t="shared" si="83"/>
        <v>147.43437988274999</v>
      </c>
      <c r="H268" s="64">
        <f t="shared" si="84"/>
        <v>79.115256513335666</v>
      </c>
    </row>
    <row r="269" spans="1:8" ht="16.899999999999999" customHeight="1" x14ac:dyDescent="0.25">
      <c r="A269" s="153"/>
      <c r="B269" s="153"/>
      <c r="C269" s="67"/>
      <c r="D269" s="67"/>
      <c r="E269" s="67"/>
      <c r="F269" s="67"/>
      <c r="G269" s="59"/>
      <c r="H269" s="60"/>
    </row>
    <row r="270" spans="1:8" ht="7.5" customHeight="1" x14ac:dyDescent="0.25">
      <c r="A270" s="153"/>
      <c r="B270" s="153"/>
      <c r="C270" s="67"/>
      <c r="D270" s="67"/>
      <c r="E270" s="67"/>
      <c r="F270" s="67"/>
      <c r="G270" s="59"/>
      <c r="H270" s="60"/>
    </row>
    <row r="271" spans="1:8" ht="19.899999999999999" customHeight="1" x14ac:dyDescent="0.25">
      <c r="A271" s="351" t="s">
        <v>96</v>
      </c>
      <c r="B271" s="351"/>
      <c r="C271" s="351"/>
      <c r="D271" s="351"/>
      <c r="E271" s="351"/>
      <c r="F271" s="351"/>
      <c r="G271" s="351"/>
      <c r="H271" s="154"/>
    </row>
    <row r="272" spans="1:8" ht="19.7" customHeight="1" x14ac:dyDescent="0.25">
      <c r="A272" s="284" t="s">
        <v>97</v>
      </c>
      <c r="B272" s="284"/>
      <c r="C272" s="163"/>
      <c r="D272" s="75"/>
      <c r="E272" s="75"/>
      <c r="F272" s="75"/>
      <c r="G272" s="75"/>
      <c r="H272" s="76"/>
    </row>
    <row r="273" spans="1:8" ht="22.5" customHeight="1" x14ac:dyDescent="0.25">
      <c r="A273" s="6" t="s">
        <v>1</v>
      </c>
      <c r="B273" s="6" t="s">
        <v>353</v>
      </c>
      <c r="C273" s="6" t="s">
        <v>355</v>
      </c>
      <c r="D273" s="6" t="s">
        <v>354</v>
      </c>
      <c r="E273" s="6" t="s">
        <v>356</v>
      </c>
      <c r="F273" s="6" t="s">
        <v>357</v>
      </c>
      <c r="G273" s="6" t="s">
        <v>358</v>
      </c>
      <c r="H273" s="7" t="s">
        <v>359</v>
      </c>
    </row>
    <row r="274" spans="1:8" ht="19.149999999999999" hidden="1" customHeight="1" x14ac:dyDescent="0.25">
      <c r="A274" s="302"/>
      <c r="B274" s="303"/>
      <c r="C274" s="77"/>
      <c r="D274" s="70"/>
      <c r="E274" s="70"/>
      <c r="F274" s="70"/>
      <c r="G274" s="70"/>
      <c r="H274" s="70"/>
    </row>
    <row r="275" spans="1:8" ht="19.149999999999999" customHeight="1" x14ac:dyDescent="0.25">
      <c r="A275" s="45">
        <v>922</v>
      </c>
      <c r="B275" s="46" t="s">
        <v>380</v>
      </c>
      <c r="C275" s="47">
        <f>C276</f>
        <v>2310.64</v>
      </c>
      <c r="D275" s="47">
        <f>D276</f>
        <v>0</v>
      </c>
      <c r="E275" s="47">
        <f>E276</f>
        <v>-2310.4499999999998</v>
      </c>
      <c r="F275" s="47">
        <f t="shared" ref="F275" si="88">F276</f>
        <v>1170.47</v>
      </c>
      <c r="G275" s="47">
        <f>F275/C275*100</f>
        <v>50.655662500432783</v>
      </c>
      <c r="H275" s="47">
        <f>F275/E275*100</f>
        <v>-50.659828172001134</v>
      </c>
    </row>
    <row r="276" spans="1:8" ht="29.25" customHeight="1" x14ac:dyDescent="0.25">
      <c r="A276" s="48">
        <v>9221</v>
      </c>
      <c r="B276" s="49" t="s">
        <v>381</v>
      </c>
      <c r="C276" s="50">
        <v>2310.64</v>
      </c>
      <c r="D276" s="50">
        <v>0</v>
      </c>
      <c r="E276" s="50">
        <v>-2310.4499999999998</v>
      </c>
      <c r="F276" s="50">
        <v>1170.47</v>
      </c>
      <c r="G276" s="50">
        <f t="shared" ref="G276:G278" si="89">F276/C276*100</f>
        <v>50.655662500432783</v>
      </c>
      <c r="H276" s="50">
        <f t="shared" ref="H276:H278" si="90">F276/E276*100</f>
        <v>-50.659828172001134</v>
      </c>
    </row>
    <row r="277" spans="1:8" ht="19.149999999999999" hidden="1" customHeight="1" x14ac:dyDescent="0.25">
      <c r="A277" s="53"/>
      <c r="B277" s="52"/>
      <c r="C277" s="50"/>
      <c r="D277" s="50"/>
      <c r="E277" s="50"/>
      <c r="F277" s="50"/>
      <c r="G277" s="47" t="e">
        <f t="shared" si="89"/>
        <v>#DIV/0!</v>
      </c>
      <c r="H277" s="47" t="e">
        <f t="shared" si="90"/>
        <v>#DIV/0!</v>
      </c>
    </row>
    <row r="278" spans="1:8" ht="22.15" customHeight="1" x14ac:dyDescent="0.25">
      <c r="A278" s="345" t="s">
        <v>99</v>
      </c>
      <c r="B278" s="346"/>
      <c r="C278" s="54">
        <f>C275</f>
        <v>2310.64</v>
      </c>
      <c r="D278" s="54">
        <f>D275</f>
        <v>0</v>
      </c>
      <c r="E278" s="54">
        <f>E275</f>
        <v>-2310.4499999999998</v>
      </c>
      <c r="F278" s="54">
        <f t="shared" ref="F278" si="91">F275</f>
        <v>1170.47</v>
      </c>
      <c r="G278" s="54">
        <f t="shared" si="89"/>
        <v>50.655662500432783</v>
      </c>
      <c r="H278" s="54">
        <f t="shared" si="90"/>
        <v>-50.659828172001134</v>
      </c>
    </row>
    <row r="279" spans="1:8" ht="18.75" customHeight="1" x14ac:dyDescent="0.25">
      <c r="A279" s="56"/>
      <c r="B279" s="56"/>
      <c r="C279" s="59"/>
      <c r="D279" s="59"/>
      <c r="E279" s="59"/>
      <c r="F279" s="59"/>
      <c r="G279" s="59"/>
      <c r="H279" s="60"/>
    </row>
    <row r="280" spans="1:8" ht="19.7" customHeight="1" x14ac:dyDescent="0.25">
      <c r="A280" s="284" t="s">
        <v>100</v>
      </c>
      <c r="B280" s="352"/>
      <c r="C280" s="353"/>
      <c r="D280" s="75"/>
      <c r="E280" s="75"/>
      <c r="F280" s="75"/>
      <c r="G280" s="75"/>
      <c r="H280" s="76"/>
    </row>
    <row r="281" spans="1:8" ht="24.75" customHeight="1" x14ac:dyDescent="0.25">
      <c r="A281" s="6" t="s">
        <v>1</v>
      </c>
      <c r="B281" s="6" t="s">
        <v>353</v>
      </c>
      <c r="C281" s="6" t="s">
        <v>355</v>
      </c>
      <c r="D281" s="6" t="s">
        <v>354</v>
      </c>
      <c r="E281" s="6" t="s">
        <v>356</v>
      </c>
      <c r="F281" s="6" t="s">
        <v>357</v>
      </c>
      <c r="G281" s="6" t="s">
        <v>358</v>
      </c>
      <c r="H281" s="7" t="s">
        <v>359</v>
      </c>
    </row>
    <row r="282" spans="1:8" ht="19.149999999999999" hidden="1" customHeight="1" x14ac:dyDescent="0.25">
      <c r="A282" s="302"/>
      <c r="B282" s="303"/>
      <c r="C282" s="77"/>
      <c r="D282" s="70"/>
      <c r="E282" s="70"/>
      <c r="F282" s="70"/>
      <c r="G282" s="70"/>
      <c r="H282" s="70"/>
    </row>
    <row r="283" spans="1:8" ht="17.25" customHeight="1" x14ac:dyDescent="0.25">
      <c r="A283" s="45">
        <v>922</v>
      </c>
      <c r="B283" s="46" t="s">
        <v>380</v>
      </c>
      <c r="C283" s="47">
        <f>C284</f>
        <v>37.46</v>
      </c>
      <c r="D283" s="47">
        <f>D284</f>
        <v>0</v>
      </c>
      <c r="E283" s="47">
        <f>E284</f>
        <v>-37.46</v>
      </c>
      <c r="F283" s="47">
        <f t="shared" ref="F283" si="92">F284</f>
        <v>0</v>
      </c>
      <c r="G283" s="47">
        <f>F283/C283*100</f>
        <v>0</v>
      </c>
      <c r="H283" s="47">
        <f>F283/E283*100</f>
        <v>0</v>
      </c>
    </row>
    <row r="284" spans="1:8" ht="21.75" customHeight="1" x14ac:dyDescent="0.25">
      <c r="A284" s="48">
        <v>9221</v>
      </c>
      <c r="B284" s="49" t="s">
        <v>98</v>
      </c>
      <c r="C284" s="50">
        <v>37.46</v>
      </c>
      <c r="D284" s="50">
        <v>0</v>
      </c>
      <c r="E284" s="50">
        <v>-37.46</v>
      </c>
      <c r="F284" s="50">
        <v>0</v>
      </c>
      <c r="G284" s="50">
        <f t="shared" ref="G284:G285" si="93">F284/C284*100</f>
        <v>0</v>
      </c>
      <c r="H284" s="50">
        <f t="shared" ref="H284:H285" si="94">F284/E284*100</f>
        <v>0</v>
      </c>
    </row>
    <row r="285" spans="1:8" ht="27.75" customHeight="1" x14ac:dyDescent="0.25">
      <c r="A285" s="345" t="s">
        <v>101</v>
      </c>
      <c r="B285" s="346"/>
      <c r="C285" s="54">
        <f>C283</f>
        <v>37.46</v>
      </c>
      <c r="D285" s="54">
        <f>D283</f>
        <v>0</v>
      </c>
      <c r="E285" s="54">
        <f>E283</f>
        <v>-37.46</v>
      </c>
      <c r="F285" s="54">
        <f>F283</f>
        <v>0</v>
      </c>
      <c r="G285" s="54">
        <f t="shared" si="93"/>
        <v>0</v>
      </c>
      <c r="H285" s="54">
        <f t="shared" si="94"/>
        <v>0</v>
      </c>
    </row>
    <row r="286" spans="1:8" ht="9" customHeight="1" x14ac:dyDescent="0.25">
      <c r="A286" s="270"/>
      <c r="B286" s="270"/>
      <c r="C286" s="61"/>
      <c r="D286" s="158"/>
      <c r="E286" s="158"/>
      <c r="F286" s="158"/>
      <c r="G286" s="158"/>
      <c r="H286" s="271"/>
    </row>
    <row r="287" spans="1:8" ht="19.7" customHeight="1" x14ac:dyDescent="0.25">
      <c r="A287" s="362" t="s">
        <v>102</v>
      </c>
      <c r="B287" s="375"/>
      <c r="C287" s="75"/>
      <c r="D287" s="75"/>
      <c r="E287" s="75"/>
      <c r="F287" s="75"/>
      <c r="G287" s="75"/>
      <c r="H287" s="154"/>
    </row>
    <row r="288" spans="1:8" ht="26.25" customHeight="1" x14ac:dyDescent="0.25">
      <c r="A288" s="6" t="s">
        <v>1</v>
      </c>
      <c r="B288" s="6" t="s">
        <v>353</v>
      </c>
      <c r="C288" s="6" t="s">
        <v>355</v>
      </c>
      <c r="D288" s="6" t="s">
        <v>354</v>
      </c>
      <c r="E288" s="6" t="s">
        <v>356</v>
      </c>
      <c r="F288" s="6" t="s">
        <v>357</v>
      </c>
      <c r="G288" s="6" t="s">
        <v>358</v>
      </c>
      <c r="H288" s="7" t="s">
        <v>359</v>
      </c>
    </row>
    <row r="289" spans="1:8" ht="1.9" hidden="1" customHeight="1" x14ac:dyDescent="0.25">
      <c r="A289" s="302"/>
      <c r="B289" s="303"/>
      <c r="C289" s="77"/>
      <c r="D289" s="70"/>
      <c r="E289" s="70"/>
      <c r="F289" s="70"/>
      <c r="G289" s="70"/>
      <c r="H289" s="70"/>
    </row>
    <row r="290" spans="1:8" ht="19.7" customHeight="1" x14ac:dyDescent="0.25">
      <c r="A290" s="45">
        <v>922</v>
      </c>
      <c r="B290" s="46" t="s">
        <v>380</v>
      </c>
      <c r="C290" s="47">
        <f>C291</f>
        <v>45690.77</v>
      </c>
      <c r="D290" s="47">
        <v>0</v>
      </c>
      <c r="E290" s="47">
        <f>E291</f>
        <v>-45690.77</v>
      </c>
      <c r="F290" s="47">
        <f t="shared" ref="F290" si="95">F291</f>
        <v>37296.720000000001</v>
      </c>
      <c r="G290" s="47">
        <f>F290/C290*100</f>
        <v>81.628565244140134</v>
      </c>
      <c r="H290" s="47">
        <f>F290/E290*100</f>
        <v>-81.628565244140134</v>
      </c>
    </row>
    <row r="291" spans="1:8" ht="19.7" customHeight="1" x14ac:dyDescent="0.25">
      <c r="A291" s="48">
        <v>9221</v>
      </c>
      <c r="B291" s="49" t="s">
        <v>98</v>
      </c>
      <c r="C291" s="50">
        <v>45690.77</v>
      </c>
      <c r="D291" s="50">
        <v>0</v>
      </c>
      <c r="E291" s="50">
        <v>-45690.77</v>
      </c>
      <c r="F291" s="50">
        <v>37296.720000000001</v>
      </c>
      <c r="G291" s="50">
        <f>F291/C291*100</f>
        <v>81.628565244140134</v>
      </c>
      <c r="H291" s="50">
        <f t="shared" ref="H291:H294" si="96">F291/E291*100</f>
        <v>-81.628565244140134</v>
      </c>
    </row>
    <row r="292" spans="1:8" ht="16.899999999999999" customHeight="1" x14ac:dyDescent="0.25">
      <c r="A292" s="365" t="s">
        <v>92</v>
      </c>
      <c r="B292" s="366"/>
      <c r="C292" s="78">
        <f>C290</f>
        <v>45690.77</v>
      </c>
      <c r="D292" s="78">
        <f>D290</f>
        <v>0</v>
      </c>
      <c r="E292" s="78">
        <f>E290</f>
        <v>-45690.77</v>
      </c>
      <c r="F292" s="78">
        <f t="shared" ref="F292" si="97">F290</f>
        <v>37296.720000000001</v>
      </c>
      <c r="G292" s="78">
        <f t="shared" ref="G292:G294" si="98">F292/C292*100</f>
        <v>81.628565244140134</v>
      </c>
      <c r="H292" s="78">
        <f t="shared" si="96"/>
        <v>-81.628565244140134</v>
      </c>
    </row>
    <row r="293" spans="1:8" ht="19.149999999999999" hidden="1" customHeight="1" x14ac:dyDescent="0.25">
      <c r="A293" s="79"/>
      <c r="B293" s="80"/>
      <c r="C293" s="81"/>
      <c r="D293" s="81"/>
      <c r="E293" s="81"/>
      <c r="F293" s="81"/>
      <c r="G293" s="47" t="e">
        <f t="shared" si="98"/>
        <v>#DIV/0!</v>
      </c>
      <c r="H293" s="47" t="e">
        <f t="shared" si="96"/>
        <v>#DIV/0!</v>
      </c>
    </row>
    <row r="294" spans="1:8" ht="19.7" customHeight="1" x14ac:dyDescent="0.25">
      <c r="A294" s="309" t="s">
        <v>103</v>
      </c>
      <c r="B294" s="310"/>
      <c r="C294" s="82">
        <f>C256</f>
        <v>1321053.72</v>
      </c>
      <c r="D294" s="82">
        <f>D256</f>
        <v>1451814.44</v>
      </c>
      <c r="E294" s="82">
        <f>E256</f>
        <v>2461835.36</v>
      </c>
      <c r="F294" s="82">
        <f>F256</f>
        <v>1947687.3600000003</v>
      </c>
      <c r="G294" s="82">
        <f t="shared" si="98"/>
        <v>147.43437988274999</v>
      </c>
      <c r="H294" s="82">
        <f t="shared" si="96"/>
        <v>79.115256513335666</v>
      </c>
    </row>
    <row r="295" spans="1:8" ht="27.75" customHeight="1" x14ac:dyDescent="0.25">
      <c r="A295" s="76"/>
      <c r="B295" s="76"/>
      <c r="C295" s="94"/>
      <c r="D295" s="179"/>
      <c r="E295" s="179"/>
      <c r="F295" s="179"/>
      <c r="G295" s="179"/>
      <c r="H295" s="76"/>
    </row>
    <row r="296" spans="1:8" ht="2.25" customHeight="1" x14ac:dyDescent="0.25">
      <c r="A296" s="76"/>
      <c r="B296" s="76"/>
      <c r="C296" s="94"/>
      <c r="D296" s="179"/>
      <c r="E296" s="179"/>
      <c r="F296" s="179"/>
      <c r="G296" s="179"/>
      <c r="H296" s="76"/>
    </row>
    <row r="297" spans="1:8" ht="19.5" hidden="1" customHeight="1" x14ac:dyDescent="0.25">
      <c r="A297" s="76"/>
      <c r="B297" s="76"/>
      <c r="C297" s="94"/>
      <c r="D297" s="179"/>
      <c r="E297" s="179"/>
      <c r="F297" s="179"/>
      <c r="G297" s="179"/>
      <c r="H297" s="76"/>
    </row>
    <row r="298" spans="1:8" ht="19.5" hidden="1" customHeight="1" x14ac:dyDescent="0.25">
      <c r="A298" s="76"/>
      <c r="B298" s="76"/>
      <c r="C298" s="94"/>
      <c r="D298" s="179"/>
      <c r="E298" s="179"/>
      <c r="F298" s="179"/>
      <c r="G298" s="179"/>
      <c r="H298" s="76"/>
    </row>
    <row r="299" spans="1:8" ht="19.5" hidden="1" customHeight="1" x14ac:dyDescent="0.25">
      <c r="A299" s="76"/>
      <c r="B299" s="76"/>
      <c r="C299" s="94"/>
      <c r="D299" s="179"/>
      <c r="E299" s="179"/>
      <c r="F299" s="179"/>
      <c r="G299" s="179"/>
      <c r="H299" s="76"/>
    </row>
    <row r="300" spans="1:8" ht="19.5" hidden="1" customHeight="1" x14ac:dyDescent="0.25">
      <c r="A300" s="76"/>
      <c r="B300" s="76"/>
      <c r="C300" s="94"/>
      <c r="D300" s="179"/>
      <c r="E300" s="179"/>
      <c r="F300" s="179"/>
      <c r="G300" s="179"/>
      <c r="H300" s="76"/>
    </row>
    <row r="301" spans="1:8" ht="19.7" customHeight="1" x14ac:dyDescent="0.25">
      <c r="A301" s="374" t="s">
        <v>104</v>
      </c>
      <c r="B301" s="374"/>
      <c r="C301" s="374"/>
      <c r="D301" s="374"/>
      <c r="E301" s="374"/>
      <c r="F301" s="374"/>
      <c r="G301" s="374"/>
      <c r="H301" s="154"/>
    </row>
    <row r="302" spans="1:8" ht="10.5" customHeight="1" x14ac:dyDescent="0.25">
      <c r="A302" s="154"/>
      <c r="B302" s="367"/>
      <c r="C302" s="367"/>
      <c r="D302" s="158"/>
      <c r="E302" s="158"/>
      <c r="F302" s="158"/>
      <c r="G302" s="158"/>
      <c r="H302" s="154"/>
    </row>
    <row r="303" spans="1:8" ht="19.5" hidden="1" customHeight="1" x14ac:dyDescent="0.25">
      <c r="A303" s="158"/>
      <c r="B303" s="158"/>
      <c r="C303" s="158"/>
      <c r="D303" s="158"/>
      <c r="E303" s="158"/>
      <c r="F303" s="158"/>
      <c r="G303" s="158"/>
      <c r="H303" s="158"/>
    </row>
    <row r="304" spans="1:8" ht="19.5" hidden="1" customHeight="1" x14ac:dyDescent="0.25">
      <c r="A304" s="154"/>
      <c r="C304" s="158"/>
      <c r="D304" s="158"/>
      <c r="E304" s="158"/>
      <c r="F304" s="158"/>
      <c r="G304" s="158"/>
      <c r="H304" s="154"/>
    </row>
    <row r="305" spans="1:8" ht="19.7" customHeight="1" x14ac:dyDescent="0.25">
      <c r="A305" s="255" t="s">
        <v>207</v>
      </c>
      <c r="B305" s="368" t="s">
        <v>300</v>
      </c>
      <c r="C305" s="369"/>
      <c r="D305" s="369"/>
      <c r="E305" s="61"/>
      <c r="F305" s="61"/>
      <c r="G305" s="61"/>
      <c r="H305" s="61"/>
    </row>
    <row r="306" spans="1:8" ht="11.25" customHeight="1" x14ac:dyDescent="0.25">
      <c r="A306" s="204"/>
      <c r="B306" s="61"/>
      <c r="C306" s="254"/>
      <c r="D306" s="61"/>
      <c r="E306" s="61"/>
      <c r="F306" s="61"/>
      <c r="G306" s="61"/>
      <c r="H306" s="153"/>
    </row>
    <row r="307" spans="1:8" ht="19.7" customHeight="1" x14ac:dyDescent="0.25">
      <c r="A307" s="315" t="s">
        <v>187</v>
      </c>
      <c r="B307" s="315"/>
      <c r="C307" s="315"/>
      <c r="D307" s="61"/>
      <c r="E307" s="61"/>
      <c r="F307" s="61"/>
      <c r="G307" s="61"/>
      <c r="H307" s="76"/>
    </row>
    <row r="308" spans="1:8" ht="19.7" customHeight="1" x14ac:dyDescent="0.25">
      <c r="A308" s="154" t="s">
        <v>124</v>
      </c>
      <c r="B308" s="153"/>
      <c r="C308" s="61"/>
      <c r="D308" s="158"/>
      <c r="E308" s="158"/>
      <c r="F308" s="158"/>
      <c r="G308" s="158"/>
      <c r="H308" s="154"/>
    </row>
    <row r="309" spans="1:8" ht="21" customHeight="1" x14ac:dyDescent="0.25">
      <c r="A309" s="7" t="s">
        <v>1</v>
      </c>
      <c r="B309" s="7" t="s">
        <v>10</v>
      </c>
      <c r="C309" s="6" t="s">
        <v>355</v>
      </c>
      <c r="D309" s="6" t="s">
        <v>354</v>
      </c>
      <c r="E309" s="6" t="s">
        <v>356</v>
      </c>
      <c r="F309" s="6" t="s">
        <v>357</v>
      </c>
      <c r="G309" s="6" t="s">
        <v>358</v>
      </c>
      <c r="H309" s="7" t="s">
        <v>359</v>
      </c>
    </row>
    <row r="310" spans="1:8" ht="19.7" customHeight="1" x14ac:dyDescent="0.25">
      <c r="A310" s="43">
        <v>3</v>
      </c>
      <c r="B310" s="43" t="s">
        <v>254</v>
      </c>
      <c r="C310" s="44">
        <f>C311+C314</f>
        <v>50</v>
      </c>
      <c r="D310" s="44">
        <f>D311+D314</f>
        <v>0</v>
      </c>
      <c r="E310" s="44">
        <f>E311+E314</f>
        <v>1619</v>
      </c>
      <c r="F310" s="44">
        <f t="shared" ref="F310" si="99">F311+F314</f>
        <v>327.54999999999995</v>
      </c>
      <c r="G310" s="44">
        <f>F310/C310*100</f>
        <v>655.09999999999991</v>
      </c>
      <c r="H310" s="44">
        <f>F310/E310*100</f>
        <v>20.231624459542925</v>
      </c>
    </row>
    <row r="311" spans="1:8" ht="19.7" customHeight="1" x14ac:dyDescent="0.25">
      <c r="A311" s="83">
        <v>31</v>
      </c>
      <c r="B311" s="83" t="s">
        <v>23</v>
      </c>
      <c r="C311" s="47">
        <f>C312</f>
        <v>50</v>
      </c>
      <c r="D311" s="47">
        <f t="shared" ref="D311:F312" si="100">D312</f>
        <v>0</v>
      </c>
      <c r="E311" s="47">
        <f t="shared" si="100"/>
        <v>0</v>
      </c>
      <c r="F311" s="47">
        <f t="shared" si="100"/>
        <v>0</v>
      </c>
      <c r="G311" s="47">
        <f>F311/C311*100</f>
        <v>0</v>
      </c>
      <c r="H311" s="47">
        <v>0</v>
      </c>
    </row>
    <row r="312" spans="1:8" ht="24" customHeight="1" x14ac:dyDescent="0.25">
      <c r="A312" s="58">
        <v>312</v>
      </c>
      <c r="B312" s="58" t="s">
        <v>117</v>
      </c>
      <c r="C312" s="47">
        <f>C313</f>
        <v>50</v>
      </c>
      <c r="D312" s="47">
        <f t="shared" si="100"/>
        <v>0</v>
      </c>
      <c r="E312" s="47">
        <f t="shared" si="100"/>
        <v>0</v>
      </c>
      <c r="F312" s="47">
        <f t="shared" si="100"/>
        <v>0</v>
      </c>
      <c r="G312" s="47">
        <f t="shared" ref="G312:G328" si="101">F312/C312*100</f>
        <v>0</v>
      </c>
      <c r="H312" s="47">
        <v>0</v>
      </c>
    </row>
    <row r="313" spans="1:8" ht="24" customHeight="1" x14ac:dyDescent="0.25">
      <c r="A313" s="87">
        <v>3121</v>
      </c>
      <c r="B313" s="87" t="s">
        <v>294</v>
      </c>
      <c r="C313" s="50">
        <v>50</v>
      </c>
      <c r="D313" s="50">
        <v>0</v>
      </c>
      <c r="E313" s="50">
        <v>0</v>
      </c>
      <c r="F313" s="50">
        <v>0</v>
      </c>
      <c r="G313" s="50">
        <f t="shared" si="101"/>
        <v>0</v>
      </c>
      <c r="H313" s="50">
        <v>0</v>
      </c>
    </row>
    <row r="314" spans="1:8" ht="19.7" customHeight="1" x14ac:dyDescent="0.25">
      <c r="A314" s="45">
        <v>32</v>
      </c>
      <c r="B314" s="45" t="s">
        <v>33</v>
      </c>
      <c r="C314" s="47">
        <f>C315+C318+C325</f>
        <v>0</v>
      </c>
      <c r="D314" s="47">
        <f>D315+D318+D325</f>
        <v>0</v>
      </c>
      <c r="E314" s="47">
        <f>E315+E318+E325</f>
        <v>1619</v>
      </c>
      <c r="F314" s="47">
        <f t="shared" ref="F314" si="102">F315+F318+F325</f>
        <v>327.54999999999995</v>
      </c>
      <c r="G314" s="47">
        <v>0</v>
      </c>
      <c r="H314" s="47">
        <f t="shared" ref="H314:H328" si="103">F314/E314*100</f>
        <v>20.231624459542925</v>
      </c>
    </row>
    <row r="315" spans="1:8" ht="25.5" customHeight="1" x14ac:dyDescent="0.25">
      <c r="A315" s="45">
        <v>321</v>
      </c>
      <c r="B315" s="46" t="s">
        <v>34</v>
      </c>
      <c r="C315" s="85">
        <f>C316+C317</f>
        <v>0</v>
      </c>
      <c r="D315" s="85">
        <f>D316+D317</f>
        <v>0</v>
      </c>
      <c r="E315" s="85">
        <f>E316+E317</f>
        <v>50</v>
      </c>
      <c r="F315" s="85">
        <f t="shared" ref="F315" si="104">F316+F317</f>
        <v>46.41</v>
      </c>
      <c r="G315" s="47">
        <v>0</v>
      </c>
      <c r="H315" s="50">
        <f t="shared" si="103"/>
        <v>92.82</v>
      </c>
    </row>
    <row r="316" spans="1:8" ht="19.7" customHeight="1" x14ac:dyDescent="0.25">
      <c r="A316" s="48">
        <v>3211</v>
      </c>
      <c r="B316" s="49" t="s">
        <v>338</v>
      </c>
      <c r="C316" s="86">
        <v>0</v>
      </c>
      <c r="D316" s="86">
        <v>0</v>
      </c>
      <c r="E316" s="86">
        <v>50</v>
      </c>
      <c r="F316" s="86">
        <v>46.41</v>
      </c>
      <c r="G316" s="50">
        <v>0</v>
      </c>
      <c r="H316" s="50">
        <f t="shared" si="103"/>
        <v>92.82</v>
      </c>
    </row>
    <row r="317" spans="1:8" ht="28.5" customHeight="1" x14ac:dyDescent="0.25">
      <c r="A317" s="48">
        <v>3214</v>
      </c>
      <c r="B317" s="49" t="s">
        <v>286</v>
      </c>
      <c r="C317" s="86">
        <v>0</v>
      </c>
      <c r="D317" s="86">
        <v>0</v>
      </c>
      <c r="E317" s="86">
        <v>0</v>
      </c>
      <c r="F317" s="86">
        <v>0</v>
      </c>
      <c r="G317" s="50">
        <v>0</v>
      </c>
      <c r="H317" s="50">
        <v>0</v>
      </c>
    </row>
    <row r="318" spans="1:8" ht="30.75" customHeight="1" x14ac:dyDescent="0.25">
      <c r="A318" s="45">
        <v>322</v>
      </c>
      <c r="B318" s="46" t="s">
        <v>41</v>
      </c>
      <c r="C318" s="85">
        <f>C319+C320+C321+C322+C323+C324</f>
        <v>0</v>
      </c>
      <c r="D318" s="85">
        <f>D319+D320+D321+D322+D323+D324</f>
        <v>0</v>
      </c>
      <c r="E318" s="85">
        <f>E319+E320+E321+E322+E323+E324</f>
        <v>700</v>
      </c>
      <c r="F318" s="47">
        <f t="shared" ref="F318" si="105">F319+F320+F321+F322+F323+F324</f>
        <v>281.14</v>
      </c>
      <c r="G318" s="47">
        <v>0</v>
      </c>
      <c r="H318" s="47">
        <f t="shared" si="103"/>
        <v>40.162857142857142</v>
      </c>
    </row>
    <row r="319" spans="1:8" ht="30.75" customHeight="1" x14ac:dyDescent="0.25">
      <c r="A319" s="48" t="s">
        <v>42</v>
      </c>
      <c r="B319" s="49" t="s">
        <v>43</v>
      </c>
      <c r="C319" s="86">
        <v>0</v>
      </c>
      <c r="D319" s="86">
        <v>0</v>
      </c>
      <c r="E319" s="50">
        <v>100</v>
      </c>
      <c r="F319" s="50">
        <v>32.85</v>
      </c>
      <c r="G319" s="50">
        <v>0</v>
      </c>
      <c r="H319" s="50">
        <f t="shared" si="103"/>
        <v>32.85</v>
      </c>
    </row>
    <row r="320" spans="1:8" ht="19.7" customHeight="1" x14ac:dyDescent="0.25">
      <c r="A320" s="48" t="s">
        <v>45</v>
      </c>
      <c r="B320" s="49" t="s">
        <v>46</v>
      </c>
      <c r="C320" s="86">
        <v>0</v>
      </c>
      <c r="D320" s="86">
        <v>0</v>
      </c>
      <c r="E320" s="50">
        <v>100</v>
      </c>
      <c r="F320" s="50">
        <v>0</v>
      </c>
      <c r="G320" s="50">
        <v>0</v>
      </c>
      <c r="H320" s="50">
        <v>0</v>
      </c>
    </row>
    <row r="321" spans="1:8" ht="25.15" customHeight="1" x14ac:dyDescent="0.25">
      <c r="A321" s="48">
        <v>3222</v>
      </c>
      <c r="B321" s="49" t="s">
        <v>44</v>
      </c>
      <c r="C321" s="86">
        <v>0</v>
      </c>
      <c r="D321" s="86">
        <v>0</v>
      </c>
      <c r="E321" s="86">
        <v>500</v>
      </c>
      <c r="F321" s="50">
        <v>223.29</v>
      </c>
      <c r="G321" s="50">
        <v>0</v>
      </c>
      <c r="H321" s="50">
        <f t="shared" si="103"/>
        <v>44.658000000000001</v>
      </c>
    </row>
    <row r="322" spans="1:8" ht="19.7" customHeight="1" x14ac:dyDescent="0.25">
      <c r="A322" s="45">
        <v>323</v>
      </c>
      <c r="B322" s="26" t="s">
        <v>49</v>
      </c>
      <c r="C322" s="85">
        <v>0</v>
      </c>
      <c r="D322" s="85">
        <v>0</v>
      </c>
      <c r="E322" s="47">
        <v>0</v>
      </c>
      <c r="F322" s="47">
        <v>0</v>
      </c>
      <c r="G322" s="47">
        <v>0</v>
      </c>
      <c r="H322" s="47">
        <v>0</v>
      </c>
    </row>
    <row r="323" spans="1:8" ht="19.7" customHeight="1" x14ac:dyDescent="0.25">
      <c r="A323" s="48">
        <v>3238</v>
      </c>
      <c r="B323" s="49" t="s">
        <v>59</v>
      </c>
      <c r="C323" s="86">
        <v>0</v>
      </c>
      <c r="D323" s="86">
        <v>0</v>
      </c>
      <c r="E323" s="50">
        <v>0</v>
      </c>
      <c r="F323" s="50">
        <v>0</v>
      </c>
      <c r="G323" s="50">
        <v>0</v>
      </c>
      <c r="H323" s="50">
        <v>0</v>
      </c>
    </row>
    <row r="324" spans="1:8" ht="19.7" customHeight="1" x14ac:dyDescent="0.25">
      <c r="A324" s="48">
        <v>3294</v>
      </c>
      <c r="B324" s="49" t="s">
        <v>68</v>
      </c>
      <c r="C324" s="86">
        <v>0</v>
      </c>
      <c r="D324" s="86">
        <v>0</v>
      </c>
      <c r="E324" s="50">
        <v>0</v>
      </c>
      <c r="F324" s="50">
        <v>25</v>
      </c>
      <c r="G324" s="50">
        <v>0</v>
      </c>
      <c r="H324" s="50">
        <v>0</v>
      </c>
    </row>
    <row r="325" spans="1:8" ht="24" customHeight="1" x14ac:dyDescent="0.25">
      <c r="A325" s="45">
        <v>329</v>
      </c>
      <c r="B325" s="46" t="s">
        <v>63</v>
      </c>
      <c r="C325" s="47">
        <f>C326+C327</f>
        <v>0</v>
      </c>
      <c r="D325" s="47">
        <f>D326+D327</f>
        <v>0</v>
      </c>
      <c r="E325" s="47">
        <f>E326+E327</f>
        <v>869</v>
      </c>
      <c r="F325" s="47">
        <f t="shared" ref="F325" si="106">F326+F327</f>
        <v>0</v>
      </c>
      <c r="G325" s="47">
        <v>0</v>
      </c>
      <c r="H325" s="47">
        <f t="shared" si="103"/>
        <v>0</v>
      </c>
    </row>
    <row r="326" spans="1:8" ht="19.7" customHeight="1" x14ac:dyDescent="0.25">
      <c r="A326" s="48">
        <v>3293</v>
      </c>
      <c r="B326" s="49" t="s">
        <v>67</v>
      </c>
      <c r="C326" s="50">
        <v>0</v>
      </c>
      <c r="D326" s="86">
        <v>0</v>
      </c>
      <c r="E326" s="50">
        <v>500</v>
      </c>
      <c r="F326" s="50">
        <v>0</v>
      </c>
      <c r="G326" s="50">
        <v>0</v>
      </c>
      <c r="H326" s="50">
        <f t="shared" si="103"/>
        <v>0</v>
      </c>
    </row>
    <row r="327" spans="1:8" ht="24.75" customHeight="1" x14ac:dyDescent="0.25">
      <c r="A327" s="48">
        <v>3299</v>
      </c>
      <c r="B327" s="49" t="s">
        <v>63</v>
      </c>
      <c r="C327" s="86">
        <v>0</v>
      </c>
      <c r="D327" s="86">
        <v>0</v>
      </c>
      <c r="E327" s="50">
        <v>369</v>
      </c>
      <c r="F327" s="50">
        <v>0</v>
      </c>
      <c r="G327" s="50">
        <v>0</v>
      </c>
      <c r="H327" s="50">
        <f t="shared" si="103"/>
        <v>0</v>
      </c>
    </row>
    <row r="328" spans="1:8" ht="19.7" customHeight="1" x14ac:dyDescent="0.25">
      <c r="A328" s="304" t="s">
        <v>245</v>
      </c>
      <c r="B328" s="305"/>
      <c r="C328" s="54">
        <f>C310</f>
        <v>50</v>
      </c>
      <c r="D328" s="54">
        <f>D310</f>
        <v>0</v>
      </c>
      <c r="E328" s="54">
        <f>E310</f>
        <v>1619</v>
      </c>
      <c r="F328" s="54">
        <f>F310</f>
        <v>327.54999999999995</v>
      </c>
      <c r="G328" s="54">
        <f t="shared" si="101"/>
        <v>655.09999999999991</v>
      </c>
      <c r="H328" s="54">
        <f t="shared" si="103"/>
        <v>20.231624459542925</v>
      </c>
    </row>
    <row r="329" spans="1:8" ht="19.7" customHeight="1" x14ac:dyDescent="0.25">
      <c r="A329" s="153"/>
      <c r="B329" s="153"/>
      <c r="C329" s="59"/>
      <c r="D329" s="59"/>
      <c r="E329" s="59"/>
      <c r="F329" s="59"/>
      <c r="G329" s="59"/>
      <c r="H329" s="59"/>
    </row>
    <row r="330" spans="1:8" ht="19.7" customHeight="1" x14ac:dyDescent="0.25">
      <c r="A330" s="276" t="s">
        <v>105</v>
      </c>
      <c r="B330" s="277"/>
      <c r="C330" s="61"/>
      <c r="D330" s="158"/>
      <c r="E330" s="158"/>
      <c r="F330" s="158"/>
      <c r="G330" s="158"/>
      <c r="H330" s="154"/>
    </row>
    <row r="331" spans="1:8" ht="19.7" customHeight="1" x14ac:dyDescent="0.25">
      <c r="A331" s="7" t="s">
        <v>1</v>
      </c>
      <c r="B331" s="7" t="s">
        <v>10</v>
      </c>
      <c r="C331" s="6" t="s">
        <v>355</v>
      </c>
      <c r="D331" s="6" t="s">
        <v>354</v>
      </c>
      <c r="E331" s="6" t="s">
        <v>356</v>
      </c>
      <c r="F331" s="6" t="s">
        <v>357</v>
      </c>
      <c r="G331" s="6" t="s">
        <v>358</v>
      </c>
      <c r="H331" s="7" t="s">
        <v>359</v>
      </c>
    </row>
    <row r="332" spans="1:8" ht="19.7" customHeight="1" x14ac:dyDescent="0.25">
      <c r="A332" s="43">
        <v>3</v>
      </c>
      <c r="B332" s="43" t="s">
        <v>254</v>
      </c>
      <c r="C332" s="44">
        <f>C333+C336+C355</f>
        <v>1366.54</v>
      </c>
      <c r="D332" s="44">
        <f>D336+D355+D333</f>
        <v>0</v>
      </c>
      <c r="E332" s="44">
        <f>E336+E355+E333</f>
        <v>2091.9499999999998</v>
      </c>
      <c r="F332" s="44">
        <f>F336+F355+F333</f>
        <v>669.6</v>
      </c>
      <c r="G332" s="44">
        <f>F332/C332*100</f>
        <v>48.999663383435546</v>
      </c>
      <c r="H332" s="44">
        <f>F332/E332*100</f>
        <v>32.008413202992422</v>
      </c>
    </row>
    <row r="333" spans="1:8" ht="19.7" customHeight="1" x14ac:dyDescent="0.25">
      <c r="A333" s="58">
        <v>31</v>
      </c>
      <c r="B333" s="58" t="s">
        <v>23</v>
      </c>
      <c r="C333" s="47">
        <f t="shared" ref="C333:F334" si="107">C334</f>
        <v>1250</v>
      </c>
      <c r="D333" s="47">
        <f t="shared" si="107"/>
        <v>0</v>
      </c>
      <c r="E333" s="47">
        <f t="shared" si="107"/>
        <v>1400</v>
      </c>
      <c r="F333" s="47">
        <f t="shared" si="107"/>
        <v>0</v>
      </c>
      <c r="G333" s="47">
        <f>F333/C333*100</f>
        <v>0</v>
      </c>
      <c r="H333" s="47">
        <f>F333/E333*100</f>
        <v>0</v>
      </c>
    </row>
    <row r="334" spans="1:8" ht="27.75" customHeight="1" x14ac:dyDescent="0.25">
      <c r="A334" s="58">
        <v>312</v>
      </c>
      <c r="B334" s="58" t="s">
        <v>117</v>
      </c>
      <c r="C334" s="47">
        <f t="shared" si="107"/>
        <v>1250</v>
      </c>
      <c r="D334" s="47">
        <f t="shared" si="107"/>
        <v>0</v>
      </c>
      <c r="E334" s="47">
        <f t="shared" si="107"/>
        <v>1400</v>
      </c>
      <c r="F334" s="47">
        <f t="shared" si="107"/>
        <v>0</v>
      </c>
      <c r="G334" s="47">
        <f t="shared" ref="G334:G358" si="108">F334/C334*100</f>
        <v>0</v>
      </c>
      <c r="H334" s="47">
        <f t="shared" ref="H334:H358" si="109">F334/E334*100</f>
        <v>0</v>
      </c>
    </row>
    <row r="335" spans="1:8" ht="27.75" customHeight="1" x14ac:dyDescent="0.25">
      <c r="A335" s="87">
        <v>3121</v>
      </c>
      <c r="B335" s="87" t="s">
        <v>294</v>
      </c>
      <c r="C335" s="50">
        <v>1250</v>
      </c>
      <c r="D335" s="50">
        <v>0</v>
      </c>
      <c r="E335" s="50">
        <v>1400</v>
      </c>
      <c r="F335" s="50">
        <v>0</v>
      </c>
      <c r="G335" s="50">
        <f t="shared" si="108"/>
        <v>0</v>
      </c>
      <c r="H335" s="50">
        <f t="shared" si="109"/>
        <v>0</v>
      </c>
    </row>
    <row r="336" spans="1:8" ht="19.7" customHeight="1" x14ac:dyDescent="0.25">
      <c r="A336" s="45">
        <v>32</v>
      </c>
      <c r="B336" s="45" t="s">
        <v>33</v>
      </c>
      <c r="C336" s="47">
        <f>C337+C340+C345+C352</f>
        <v>100.92999999999999</v>
      </c>
      <c r="D336" s="47">
        <f>D337+D340+D345+D352</f>
        <v>0</v>
      </c>
      <c r="E336" s="47">
        <f>E337+E340+E345+E352</f>
        <v>651.95000000000005</v>
      </c>
      <c r="F336" s="47">
        <f>F337+F340+F345+F352</f>
        <v>658.34</v>
      </c>
      <c r="G336" s="47">
        <f t="shared" si="108"/>
        <v>652.27385316556035</v>
      </c>
      <c r="H336" s="47">
        <f t="shared" si="109"/>
        <v>100.98013651353632</v>
      </c>
    </row>
    <row r="337" spans="1:8" ht="26.25" customHeight="1" x14ac:dyDescent="0.25">
      <c r="A337" s="45">
        <v>321</v>
      </c>
      <c r="B337" s="46" t="s">
        <v>34</v>
      </c>
      <c r="C337" s="85">
        <f>C338+C339</f>
        <v>0</v>
      </c>
      <c r="D337" s="85">
        <f>D338+D339</f>
        <v>0</v>
      </c>
      <c r="E337" s="85">
        <f>E338+E339</f>
        <v>0</v>
      </c>
      <c r="F337" s="85">
        <f t="shared" ref="F337" si="110">F338+F339</f>
        <v>30.6</v>
      </c>
      <c r="G337" s="47">
        <v>0</v>
      </c>
      <c r="H337" s="47">
        <v>0</v>
      </c>
    </row>
    <row r="338" spans="1:8" ht="19.7" customHeight="1" x14ac:dyDescent="0.25">
      <c r="A338" s="48">
        <v>3211</v>
      </c>
      <c r="B338" s="49" t="s">
        <v>338</v>
      </c>
      <c r="C338" s="86">
        <v>0</v>
      </c>
      <c r="D338" s="86">
        <v>0</v>
      </c>
      <c r="E338" s="86">
        <v>0</v>
      </c>
      <c r="F338" s="86">
        <v>30.6</v>
      </c>
      <c r="G338" s="50">
        <v>0</v>
      </c>
      <c r="H338" s="50">
        <v>0</v>
      </c>
    </row>
    <row r="339" spans="1:8" ht="27.75" customHeight="1" x14ac:dyDescent="0.25">
      <c r="A339" s="48">
        <v>3214</v>
      </c>
      <c r="B339" s="49" t="s">
        <v>106</v>
      </c>
      <c r="C339" s="86">
        <v>0</v>
      </c>
      <c r="D339" s="86">
        <v>0</v>
      </c>
      <c r="E339" s="86">
        <v>0</v>
      </c>
      <c r="F339" s="86">
        <v>0</v>
      </c>
      <c r="G339" s="50">
        <v>0</v>
      </c>
      <c r="H339" s="50">
        <v>0</v>
      </c>
    </row>
    <row r="340" spans="1:8" ht="28.5" customHeight="1" x14ac:dyDescent="0.25">
      <c r="A340" s="45">
        <v>322</v>
      </c>
      <c r="B340" s="46" t="s">
        <v>41</v>
      </c>
      <c r="C340" s="85">
        <f>C341+C342+C343+C344</f>
        <v>0</v>
      </c>
      <c r="D340" s="85">
        <f>D341+D342+D343+D344</f>
        <v>0</v>
      </c>
      <c r="E340" s="85">
        <f>E341+E342+E343+E344</f>
        <v>651.95000000000005</v>
      </c>
      <c r="F340" s="85">
        <f>F341+F342+F343+F344</f>
        <v>457.45</v>
      </c>
      <c r="G340" s="47">
        <v>0</v>
      </c>
      <c r="H340" s="47">
        <f t="shared" si="109"/>
        <v>70.166423805506554</v>
      </c>
    </row>
    <row r="341" spans="1:8" ht="30" customHeight="1" x14ac:dyDescent="0.25">
      <c r="A341" s="48" t="s">
        <v>42</v>
      </c>
      <c r="B341" s="49" t="s">
        <v>43</v>
      </c>
      <c r="C341" s="86">
        <v>0</v>
      </c>
      <c r="D341" s="86">
        <v>0</v>
      </c>
      <c r="E341" s="50">
        <v>651.95000000000005</v>
      </c>
      <c r="F341" s="50">
        <v>4.4000000000000004</v>
      </c>
      <c r="G341" s="50">
        <v>0</v>
      </c>
      <c r="H341" s="50">
        <f t="shared" si="109"/>
        <v>0.67489838177774375</v>
      </c>
    </row>
    <row r="342" spans="1:8" ht="19.7" customHeight="1" x14ac:dyDescent="0.25">
      <c r="A342" s="48" t="s">
        <v>45</v>
      </c>
      <c r="B342" s="49" t="s">
        <v>46</v>
      </c>
      <c r="C342" s="86">
        <v>0</v>
      </c>
      <c r="D342" s="86">
        <v>0</v>
      </c>
      <c r="E342" s="50">
        <v>0</v>
      </c>
      <c r="F342" s="50">
        <v>453.05</v>
      </c>
      <c r="G342" s="50">
        <v>0</v>
      </c>
      <c r="H342" s="50">
        <v>0</v>
      </c>
    </row>
    <row r="343" spans="1:8" ht="33" customHeight="1" x14ac:dyDescent="0.25">
      <c r="A343" s="48" t="s">
        <v>47</v>
      </c>
      <c r="B343" s="49" t="s">
        <v>48</v>
      </c>
      <c r="C343" s="86">
        <v>0</v>
      </c>
      <c r="D343" s="86">
        <v>0</v>
      </c>
      <c r="E343" s="86">
        <v>0</v>
      </c>
      <c r="F343" s="50">
        <v>0</v>
      </c>
      <c r="G343" s="50">
        <v>0</v>
      </c>
      <c r="H343" s="50">
        <v>0</v>
      </c>
    </row>
    <row r="344" spans="1:8" ht="19.7" customHeight="1" x14ac:dyDescent="0.25">
      <c r="A344" s="48">
        <v>3225</v>
      </c>
      <c r="B344" s="49" t="s">
        <v>107</v>
      </c>
      <c r="C344" s="86">
        <v>0</v>
      </c>
      <c r="D344" s="86">
        <v>0</v>
      </c>
      <c r="E344" s="86">
        <v>0</v>
      </c>
      <c r="F344" s="50">
        <v>0</v>
      </c>
      <c r="G344" s="50">
        <v>0</v>
      </c>
      <c r="H344" s="50">
        <v>0</v>
      </c>
    </row>
    <row r="345" spans="1:8" ht="19.7" customHeight="1" x14ac:dyDescent="0.25">
      <c r="A345" s="45">
        <v>323</v>
      </c>
      <c r="B345" s="46" t="s">
        <v>49</v>
      </c>
      <c r="C345" s="85">
        <f>C346+C347+C348+C349+C350+C351</f>
        <v>51.239999999999995</v>
      </c>
      <c r="D345" s="85">
        <f>D346+D347+D348+D349+D350+D351</f>
        <v>0</v>
      </c>
      <c r="E345" s="85">
        <f>E346+E347+E348+E349+E350+E351</f>
        <v>0</v>
      </c>
      <c r="F345" s="85">
        <f>F346+F347+F348+F349+F350+F351</f>
        <v>11.92</v>
      </c>
      <c r="G345" s="47">
        <f t="shared" si="108"/>
        <v>23.263075722092115</v>
      </c>
      <c r="H345" s="47">
        <v>0</v>
      </c>
    </row>
    <row r="346" spans="1:8" ht="24" customHeight="1" x14ac:dyDescent="0.25">
      <c r="A346" s="48">
        <v>3231</v>
      </c>
      <c r="B346" s="49" t="s">
        <v>51</v>
      </c>
      <c r="C346" s="86">
        <v>0</v>
      </c>
      <c r="D346" s="86">
        <v>0</v>
      </c>
      <c r="E346" s="50">
        <v>0</v>
      </c>
      <c r="F346" s="50">
        <v>11.92</v>
      </c>
      <c r="G346" s="50">
        <v>0</v>
      </c>
      <c r="H346" s="50">
        <v>0</v>
      </c>
    </row>
    <row r="347" spans="1:8" ht="19.7" customHeight="1" x14ac:dyDescent="0.25">
      <c r="A347" s="48">
        <v>3237</v>
      </c>
      <c r="B347" s="49" t="s">
        <v>57</v>
      </c>
      <c r="C347" s="86">
        <v>49.33</v>
      </c>
      <c r="D347" s="86">
        <v>0</v>
      </c>
      <c r="E347" s="50">
        <v>0</v>
      </c>
      <c r="F347" s="50">
        <v>0</v>
      </c>
      <c r="G347" s="50">
        <f t="shared" si="108"/>
        <v>0</v>
      </c>
      <c r="H347" s="50">
        <v>0</v>
      </c>
    </row>
    <row r="348" spans="1:8" ht="19.7" customHeight="1" x14ac:dyDescent="0.25">
      <c r="A348" s="48">
        <v>3234</v>
      </c>
      <c r="B348" s="49" t="s">
        <v>55</v>
      </c>
      <c r="C348" s="86">
        <v>0</v>
      </c>
      <c r="D348" s="86">
        <v>0</v>
      </c>
      <c r="E348" s="50">
        <v>0</v>
      </c>
      <c r="F348" s="50">
        <v>0</v>
      </c>
      <c r="G348" s="50">
        <v>0</v>
      </c>
      <c r="H348" s="50">
        <v>0</v>
      </c>
    </row>
    <row r="349" spans="1:8" ht="19.7" customHeight="1" x14ac:dyDescent="0.25">
      <c r="A349" s="48">
        <v>3236</v>
      </c>
      <c r="B349" s="49" t="s">
        <v>122</v>
      </c>
      <c r="C349" s="86">
        <v>0</v>
      </c>
      <c r="D349" s="86">
        <v>0</v>
      </c>
      <c r="E349" s="50">
        <v>0</v>
      </c>
      <c r="F349" s="50">
        <v>0</v>
      </c>
      <c r="G349" s="50">
        <v>0</v>
      </c>
      <c r="H349" s="50">
        <v>0</v>
      </c>
    </row>
    <row r="350" spans="1:8" ht="19.7" customHeight="1" x14ac:dyDescent="0.25">
      <c r="A350" s="48">
        <v>3238</v>
      </c>
      <c r="B350" s="49" t="s">
        <v>59</v>
      </c>
      <c r="C350" s="86">
        <v>1.91</v>
      </c>
      <c r="D350" s="86">
        <v>0</v>
      </c>
      <c r="E350" s="50">
        <v>0</v>
      </c>
      <c r="F350" s="50">
        <v>0</v>
      </c>
      <c r="G350" s="50">
        <f t="shared" si="108"/>
        <v>0</v>
      </c>
      <c r="H350" s="50">
        <v>0</v>
      </c>
    </row>
    <row r="351" spans="1:8" ht="19.7" customHeight="1" x14ac:dyDescent="0.25">
      <c r="A351" s="48">
        <v>3239</v>
      </c>
      <c r="B351" s="49" t="s">
        <v>61</v>
      </c>
      <c r="C351" s="86">
        <v>0</v>
      </c>
      <c r="D351" s="86">
        <v>0</v>
      </c>
      <c r="E351" s="50">
        <v>0</v>
      </c>
      <c r="F351" s="50">
        <v>0</v>
      </c>
      <c r="G351" s="50">
        <v>0</v>
      </c>
      <c r="H351" s="50">
        <v>0</v>
      </c>
    </row>
    <row r="352" spans="1:8" ht="25.5" customHeight="1" x14ac:dyDescent="0.25">
      <c r="A352" s="45">
        <v>329</v>
      </c>
      <c r="B352" s="46" t="s">
        <v>63</v>
      </c>
      <c r="C352" s="47">
        <f>C353+C354</f>
        <v>49.69</v>
      </c>
      <c r="D352" s="47">
        <f>D353+D354</f>
        <v>0</v>
      </c>
      <c r="E352" s="47">
        <f>E353+E354</f>
        <v>0</v>
      </c>
      <c r="F352" s="47">
        <f>F353+F354</f>
        <v>158.37</v>
      </c>
      <c r="G352" s="47">
        <f t="shared" si="108"/>
        <v>318.71603944455626</v>
      </c>
      <c r="H352" s="47">
        <v>0</v>
      </c>
    </row>
    <row r="353" spans="1:8" ht="19.7" customHeight="1" x14ac:dyDescent="0.25">
      <c r="A353" s="48">
        <v>3293</v>
      </c>
      <c r="B353" s="49" t="s">
        <v>67</v>
      </c>
      <c r="C353" s="50">
        <v>49.69</v>
      </c>
      <c r="D353" s="86">
        <v>0</v>
      </c>
      <c r="E353" s="50">
        <v>0</v>
      </c>
      <c r="F353" s="50">
        <v>57.4</v>
      </c>
      <c r="G353" s="50">
        <f t="shared" si="108"/>
        <v>115.51620044274502</v>
      </c>
      <c r="H353" s="50">
        <v>0</v>
      </c>
    </row>
    <row r="354" spans="1:8" ht="31.5" customHeight="1" x14ac:dyDescent="0.25">
      <c r="A354" s="48">
        <v>3299</v>
      </c>
      <c r="B354" s="49" t="s">
        <v>63</v>
      </c>
      <c r="C354" s="86">
        <v>0</v>
      </c>
      <c r="D354" s="86">
        <v>0</v>
      </c>
      <c r="E354" s="50">
        <v>0</v>
      </c>
      <c r="F354" s="50">
        <v>100.97</v>
      </c>
      <c r="G354" s="50">
        <v>0</v>
      </c>
      <c r="H354" s="50">
        <v>0</v>
      </c>
    </row>
    <row r="355" spans="1:8" ht="13.9" customHeight="1" x14ac:dyDescent="0.25">
      <c r="A355" s="45">
        <v>34</v>
      </c>
      <c r="B355" s="46" t="s">
        <v>71</v>
      </c>
      <c r="C355" s="85">
        <f>C356</f>
        <v>15.61</v>
      </c>
      <c r="D355" s="85">
        <f t="shared" ref="D355:F356" si="111">D356</f>
        <v>0</v>
      </c>
      <c r="E355" s="85">
        <f t="shared" si="111"/>
        <v>40</v>
      </c>
      <c r="F355" s="85">
        <f t="shared" si="111"/>
        <v>11.26</v>
      </c>
      <c r="G355" s="47">
        <f t="shared" si="108"/>
        <v>72.133247918001288</v>
      </c>
      <c r="H355" s="47">
        <f t="shared" si="109"/>
        <v>28.15</v>
      </c>
    </row>
    <row r="356" spans="1:8" ht="15.6" customHeight="1" x14ac:dyDescent="0.25">
      <c r="A356" s="45">
        <v>343</v>
      </c>
      <c r="B356" s="46" t="s">
        <v>72</v>
      </c>
      <c r="C356" s="85">
        <f>C357</f>
        <v>15.61</v>
      </c>
      <c r="D356" s="85">
        <f t="shared" si="111"/>
        <v>0</v>
      </c>
      <c r="E356" s="85">
        <f t="shared" si="111"/>
        <v>40</v>
      </c>
      <c r="F356" s="85">
        <f t="shared" si="111"/>
        <v>11.26</v>
      </c>
      <c r="G356" s="47">
        <f t="shared" si="108"/>
        <v>72.133247918001288</v>
      </c>
      <c r="H356" s="47">
        <f t="shared" si="109"/>
        <v>28.15</v>
      </c>
    </row>
    <row r="357" spans="1:8" ht="26.25" customHeight="1" x14ac:dyDescent="0.25">
      <c r="A357" s="48">
        <v>3431</v>
      </c>
      <c r="B357" s="49" t="s">
        <v>74</v>
      </c>
      <c r="C357" s="86">
        <v>15.61</v>
      </c>
      <c r="D357" s="86">
        <v>0</v>
      </c>
      <c r="E357" s="50">
        <v>40</v>
      </c>
      <c r="F357" s="50">
        <v>11.26</v>
      </c>
      <c r="G357" s="50">
        <f t="shared" si="108"/>
        <v>72.133247918001288</v>
      </c>
      <c r="H357" s="50">
        <f t="shared" si="109"/>
        <v>28.15</v>
      </c>
    </row>
    <row r="358" spans="1:8" ht="15" customHeight="1" x14ac:dyDescent="0.25">
      <c r="A358" s="304" t="s">
        <v>238</v>
      </c>
      <c r="B358" s="305"/>
      <c r="C358" s="54">
        <f>C332</f>
        <v>1366.54</v>
      </c>
      <c r="D358" s="54">
        <f>D332</f>
        <v>0</v>
      </c>
      <c r="E358" s="54">
        <f>E332</f>
        <v>2091.9499999999998</v>
      </c>
      <c r="F358" s="54">
        <f t="shared" ref="F358" si="112">F332</f>
        <v>669.6</v>
      </c>
      <c r="G358" s="54">
        <f t="shared" si="108"/>
        <v>48.999663383435546</v>
      </c>
      <c r="H358" s="54">
        <f t="shared" si="109"/>
        <v>32.008413202992422</v>
      </c>
    </row>
    <row r="359" spans="1:8" ht="42.75" customHeight="1" x14ac:dyDescent="0.25">
      <c r="A359" s="153"/>
      <c r="B359" s="153"/>
      <c r="C359" s="61"/>
      <c r="D359" s="158"/>
      <c r="E359" s="158"/>
      <c r="F359" s="158"/>
      <c r="G359" s="158"/>
      <c r="H359" s="154"/>
    </row>
    <row r="360" spans="1:8" ht="19.7" customHeight="1" x14ac:dyDescent="0.25">
      <c r="A360" s="261" t="s">
        <v>110</v>
      </c>
      <c r="B360" s="262"/>
      <c r="C360" s="61"/>
      <c r="D360" s="158"/>
      <c r="E360" s="158"/>
      <c r="F360" s="158"/>
      <c r="G360" s="158"/>
      <c r="H360" s="154"/>
    </row>
    <row r="361" spans="1:8" ht="27.75" customHeight="1" x14ac:dyDescent="0.25">
      <c r="A361" s="7" t="s">
        <v>1</v>
      </c>
      <c r="B361" s="7" t="s">
        <v>10</v>
      </c>
      <c r="C361" s="6" t="s">
        <v>355</v>
      </c>
      <c r="D361" s="6" t="s">
        <v>354</v>
      </c>
      <c r="E361" s="6" t="s">
        <v>356</v>
      </c>
      <c r="F361" s="6" t="s">
        <v>357</v>
      </c>
      <c r="G361" s="6" t="s">
        <v>358</v>
      </c>
      <c r="H361" s="7" t="s">
        <v>359</v>
      </c>
    </row>
    <row r="362" spans="1:8" ht="19.7" customHeight="1" x14ac:dyDescent="0.25">
      <c r="A362" s="43">
        <v>3</v>
      </c>
      <c r="B362" s="43" t="s">
        <v>254</v>
      </c>
      <c r="C362" s="44">
        <f>C363+C391</f>
        <v>76394.849999999991</v>
      </c>
      <c r="D362" s="44">
        <f>D363+D391</f>
        <v>79811.31</v>
      </c>
      <c r="E362" s="44">
        <f>E363+E391</f>
        <v>64080.7</v>
      </c>
      <c r="F362" s="44">
        <f t="shared" ref="F362" si="113">F363+F391</f>
        <v>64050.7</v>
      </c>
      <c r="G362" s="44">
        <f>F362/C362*100</f>
        <v>83.841646393703257</v>
      </c>
      <c r="H362" s="44">
        <f>F362/E362*100</f>
        <v>99.953184032009631</v>
      </c>
    </row>
    <row r="363" spans="1:8" ht="19.7" customHeight="1" x14ac:dyDescent="0.25">
      <c r="A363" s="45">
        <v>32</v>
      </c>
      <c r="B363" s="45" t="s">
        <v>33</v>
      </c>
      <c r="C363" s="47">
        <f>C364+C368+C374+C384</f>
        <v>76159.48</v>
      </c>
      <c r="D363" s="47">
        <f>D364+D368+D374+D384</f>
        <v>79571.31</v>
      </c>
      <c r="E363" s="47">
        <f>E364+E368+E374+E384</f>
        <v>63715.25</v>
      </c>
      <c r="F363" s="47">
        <f t="shared" ref="F363" si="114">F364+F368+F374+F384</f>
        <v>63685.25</v>
      </c>
      <c r="G363" s="47">
        <f>F363/C363*100</f>
        <v>83.620909701589355</v>
      </c>
      <c r="H363" s="47">
        <f>F363/E363*100</f>
        <v>99.952915510807856</v>
      </c>
    </row>
    <row r="364" spans="1:8" ht="25.5" customHeight="1" x14ac:dyDescent="0.25">
      <c r="A364" s="45">
        <v>321</v>
      </c>
      <c r="B364" s="46" t="s">
        <v>34</v>
      </c>
      <c r="C364" s="47">
        <f>C365+C366+C367</f>
        <v>4187.07</v>
      </c>
      <c r="D364" s="47">
        <f>D365+D366+D367</f>
        <v>5500</v>
      </c>
      <c r="E364" s="47">
        <f>E365+E366+E367</f>
        <v>3184.3</v>
      </c>
      <c r="F364" s="47">
        <f t="shared" ref="F364" si="115">F365+F366+F367</f>
        <v>4790.82</v>
      </c>
      <c r="G364" s="47">
        <f t="shared" ref="G364:G394" si="116">F364/C364*100</f>
        <v>114.41939112553648</v>
      </c>
      <c r="H364" s="47">
        <f t="shared" ref="H364:H394" si="117">F364/E364*100</f>
        <v>150.4512765756995</v>
      </c>
    </row>
    <row r="365" spans="1:8" ht="19.7" customHeight="1" x14ac:dyDescent="0.25">
      <c r="A365" s="48">
        <v>3211</v>
      </c>
      <c r="B365" s="49" t="s">
        <v>36</v>
      </c>
      <c r="C365" s="50">
        <v>3767.87</v>
      </c>
      <c r="D365" s="50">
        <v>5000</v>
      </c>
      <c r="E365" s="50">
        <v>2434.3000000000002</v>
      </c>
      <c r="F365" s="50">
        <v>3739.72</v>
      </c>
      <c r="G365" s="50">
        <f t="shared" si="116"/>
        <v>99.252893544628662</v>
      </c>
      <c r="H365" s="50">
        <f t="shared" si="117"/>
        <v>153.62609374358129</v>
      </c>
    </row>
    <row r="366" spans="1:8" ht="31.5" customHeight="1" x14ac:dyDescent="0.25">
      <c r="A366" s="48">
        <v>3213</v>
      </c>
      <c r="B366" s="49" t="s">
        <v>39</v>
      </c>
      <c r="C366" s="50">
        <v>199</v>
      </c>
      <c r="D366" s="50">
        <v>200</v>
      </c>
      <c r="E366" s="50">
        <v>600</v>
      </c>
      <c r="F366" s="50">
        <v>952.7</v>
      </c>
      <c r="G366" s="50">
        <f t="shared" si="116"/>
        <v>478.74371859296485</v>
      </c>
      <c r="H366" s="50">
        <f t="shared" si="117"/>
        <v>158.78333333333333</v>
      </c>
    </row>
    <row r="367" spans="1:8" ht="26.25" customHeight="1" x14ac:dyDescent="0.25">
      <c r="A367" s="48">
        <v>3214</v>
      </c>
      <c r="B367" s="49" t="s">
        <v>286</v>
      </c>
      <c r="C367" s="50">
        <v>220.2</v>
      </c>
      <c r="D367" s="50">
        <v>300</v>
      </c>
      <c r="E367" s="50">
        <v>150</v>
      </c>
      <c r="F367" s="50">
        <v>98.4</v>
      </c>
      <c r="G367" s="50">
        <f t="shared" si="116"/>
        <v>44.686648501362406</v>
      </c>
      <c r="H367" s="50">
        <f t="shared" si="117"/>
        <v>65.600000000000009</v>
      </c>
    </row>
    <row r="368" spans="1:8" ht="27.75" customHeight="1" x14ac:dyDescent="0.25">
      <c r="A368" s="45">
        <v>322</v>
      </c>
      <c r="B368" s="46" t="s">
        <v>41</v>
      </c>
      <c r="C368" s="47">
        <f>C369+C370+C371+C372+C373</f>
        <v>48268.85</v>
      </c>
      <c r="D368" s="47">
        <f>D369+D370+D371+D372+D373</f>
        <v>44741.530000000006</v>
      </c>
      <c r="E368" s="47">
        <f>E369+E370+E371+E372+E373</f>
        <v>37865.449999999997</v>
      </c>
      <c r="F368" s="47">
        <f t="shared" ref="F368" si="118">F369+F370+F371+F372+F373</f>
        <v>34601.599999999999</v>
      </c>
      <c r="G368" s="47">
        <f t="shared" si="116"/>
        <v>71.685155125924894</v>
      </c>
      <c r="H368" s="47">
        <f t="shared" si="117"/>
        <v>91.380400866753206</v>
      </c>
    </row>
    <row r="369" spans="1:8" ht="30.75" customHeight="1" x14ac:dyDescent="0.25">
      <c r="A369" s="48" t="s">
        <v>42</v>
      </c>
      <c r="B369" s="49" t="s">
        <v>43</v>
      </c>
      <c r="C369" s="50">
        <v>8159.83</v>
      </c>
      <c r="D369" s="50">
        <v>9000</v>
      </c>
      <c r="E369" s="50">
        <v>7000</v>
      </c>
      <c r="F369" s="50">
        <v>6710.86</v>
      </c>
      <c r="G369" s="50">
        <f t="shared" si="116"/>
        <v>82.242644760981534</v>
      </c>
      <c r="H369" s="50">
        <f t="shared" si="117"/>
        <v>95.869428571428571</v>
      </c>
    </row>
    <row r="370" spans="1:8" ht="19.7" customHeight="1" x14ac:dyDescent="0.25">
      <c r="A370" s="48" t="s">
        <v>45</v>
      </c>
      <c r="B370" s="49" t="s">
        <v>46</v>
      </c>
      <c r="C370" s="50">
        <v>32787.03</v>
      </c>
      <c r="D370" s="50">
        <v>26810.91</v>
      </c>
      <c r="E370" s="50">
        <v>25000</v>
      </c>
      <c r="F370" s="50">
        <v>20813.32</v>
      </c>
      <c r="G370" s="50">
        <f t="shared" si="116"/>
        <v>63.480345734273577</v>
      </c>
      <c r="H370" s="50">
        <f t="shared" si="117"/>
        <v>83.25327999999999</v>
      </c>
    </row>
    <row r="371" spans="1:8" ht="34.5" customHeight="1" x14ac:dyDescent="0.25">
      <c r="A371" s="48" t="s">
        <v>47</v>
      </c>
      <c r="B371" s="49" t="s">
        <v>48</v>
      </c>
      <c r="C371" s="50">
        <v>3552.35</v>
      </c>
      <c r="D371" s="50">
        <v>6230.62</v>
      </c>
      <c r="E371" s="50">
        <v>3500</v>
      </c>
      <c r="F371" s="50">
        <v>1624.74</v>
      </c>
      <c r="G371" s="50">
        <f t="shared" si="116"/>
        <v>45.737047306712455</v>
      </c>
      <c r="H371" s="50">
        <f t="shared" si="117"/>
        <v>46.421142857142854</v>
      </c>
    </row>
    <row r="372" spans="1:8" ht="19.7" customHeight="1" x14ac:dyDescent="0.25">
      <c r="A372" s="48">
        <v>3225</v>
      </c>
      <c r="B372" s="49" t="s">
        <v>111</v>
      </c>
      <c r="C372" s="50">
        <v>3769.64</v>
      </c>
      <c r="D372" s="50">
        <v>1500</v>
      </c>
      <c r="E372" s="50">
        <v>1629</v>
      </c>
      <c r="F372" s="50">
        <v>4870.47</v>
      </c>
      <c r="G372" s="50">
        <f t="shared" si="116"/>
        <v>129.20252331787651</v>
      </c>
      <c r="H372" s="50">
        <f t="shared" si="117"/>
        <v>298.98526703499078</v>
      </c>
    </row>
    <row r="373" spans="1:8" ht="23.25" customHeight="1" x14ac:dyDescent="0.25">
      <c r="A373" s="48">
        <v>3227</v>
      </c>
      <c r="B373" s="49" t="s">
        <v>339</v>
      </c>
      <c r="C373" s="88">
        <v>0</v>
      </c>
      <c r="D373" s="50">
        <v>1200</v>
      </c>
      <c r="E373" s="50">
        <v>736.45</v>
      </c>
      <c r="F373" s="50">
        <v>582.21</v>
      </c>
      <c r="G373" s="50">
        <v>0</v>
      </c>
      <c r="H373" s="50">
        <f t="shared" si="117"/>
        <v>79.056283522302934</v>
      </c>
    </row>
    <row r="374" spans="1:8" ht="19.7" customHeight="1" x14ac:dyDescent="0.25">
      <c r="A374" s="45">
        <v>323</v>
      </c>
      <c r="B374" s="46" t="s">
        <v>49</v>
      </c>
      <c r="C374" s="47">
        <f>C375+C376+C378+C380+C381+C382+C383+C377+C379</f>
        <v>21797.86</v>
      </c>
      <c r="D374" s="47">
        <f t="shared" ref="D374:F374" si="119">D375+D376+D378+D380+D381+D382+D383+D377+D379</f>
        <v>27029.78</v>
      </c>
      <c r="E374" s="47">
        <f t="shared" si="119"/>
        <v>21061.78</v>
      </c>
      <c r="F374" s="47">
        <f t="shared" si="119"/>
        <v>23653.58</v>
      </c>
      <c r="G374" s="47">
        <f t="shared" si="116"/>
        <v>108.51331277474029</v>
      </c>
      <c r="H374" s="47">
        <f t="shared" si="117"/>
        <v>112.30570255695389</v>
      </c>
    </row>
    <row r="375" spans="1:8" ht="29.25" customHeight="1" x14ac:dyDescent="0.25">
      <c r="A375" s="48">
        <v>3231</v>
      </c>
      <c r="B375" s="49" t="s">
        <v>51</v>
      </c>
      <c r="C375" s="50">
        <v>1584.02</v>
      </c>
      <c r="D375" s="50">
        <v>1700</v>
      </c>
      <c r="E375" s="50">
        <v>1640</v>
      </c>
      <c r="F375" s="50">
        <v>1568.76</v>
      </c>
      <c r="G375" s="50">
        <f t="shared" si="116"/>
        <v>99.036628325399931</v>
      </c>
      <c r="H375" s="50">
        <f t="shared" si="117"/>
        <v>95.65609756097561</v>
      </c>
    </row>
    <row r="376" spans="1:8" ht="24.75" customHeight="1" x14ac:dyDescent="0.25">
      <c r="A376" s="48">
        <v>3232</v>
      </c>
      <c r="B376" s="49" t="s">
        <v>108</v>
      </c>
      <c r="C376" s="50">
        <v>5873.39</v>
      </c>
      <c r="D376" s="50">
        <v>9000</v>
      </c>
      <c r="E376" s="50">
        <v>4402.1499999999996</v>
      </c>
      <c r="F376" s="50">
        <v>3623.26</v>
      </c>
      <c r="G376" s="50">
        <f t="shared" si="116"/>
        <v>61.689416163408183</v>
      </c>
      <c r="H376" s="50">
        <f t="shared" si="117"/>
        <v>82.306600184001013</v>
      </c>
    </row>
    <row r="377" spans="1:8" ht="28.5" customHeight="1" x14ac:dyDescent="0.25">
      <c r="A377" s="48">
        <v>3233</v>
      </c>
      <c r="B377" s="49" t="s">
        <v>323</v>
      </c>
      <c r="C377" s="50">
        <v>0</v>
      </c>
      <c r="D377" s="50">
        <v>0</v>
      </c>
      <c r="E377" s="50">
        <v>0</v>
      </c>
      <c r="F377" s="50">
        <v>780</v>
      </c>
      <c r="G377" s="50">
        <v>0</v>
      </c>
      <c r="H377" s="50">
        <v>0</v>
      </c>
    </row>
    <row r="378" spans="1:8" ht="19.7" customHeight="1" x14ac:dyDescent="0.25">
      <c r="A378" s="48">
        <v>3234</v>
      </c>
      <c r="B378" s="49" t="s">
        <v>55</v>
      </c>
      <c r="C378" s="50">
        <v>8380.7099999999991</v>
      </c>
      <c r="D378" s="50">
        <v>9000</v>
      </c>
      <c r="E378" s="50">
        <v>9753.5400000000009</v>
      </c>
      <c r="F378" s="50">
        <v>11002.57</v>
      </c>
      <c r="G378" s="50">
        <f t="shared" si="116"/>
        <v>131.2844615790309</v>
      </c>
      <c r="H378" s="50">
        <f t="shared" si="117"/>
        <v>112.80591457050464</v>
      </c>
    </row>
    <row r="379" spans="1:8" ht="19.7" customHeight="1" x14ac:dyDescent="0.25">
      <c r="A379" s="48">
        <v>3235</v>
      </c>
      <c r="B379" s="49" t="s">
        <v>324</v>
      </c>
      <c r="C379" s="50">
        <v>0</v>
      </c>
      <c r="D379" s="50">
        <v>0</v>
      </c>
      <c r="E379" s="50">
        <v>0</v>
      </c>
      <c r="F379" s="50">
        <v>187.98</v>
      </c>
      <c r="G379" s="50">
        <v>0</v>
      </c>
      <c r="H379" s="50">
        <v>0</v>
      </c>
    </row>
    <row r="380" spans="1:8" ht="19.7" customHeight="1" x14ac:dyDescent="0.25">
      <c r="A380" s="48">
        <v>3236</v>
      </c>
      <c r="B380" s="49" t="s">
        <v>122</v>
      </c>
      <c r="C380" s="50">
        <v>2239.79</v>
      </c>
      <c r="D380" s="50">
        <v>2229.7800000000002</v>
      </c>
      <c r="E380" s="50">
        <v>2450.65</v>
      </c>
      <c r="F380" s="50">
        <v>2343.1799999999998</v>
      </c>
      <c r="G380" s="50">
        <f t="shared" si="116"/>
        <v>104.61605775541456</v>
      </c>
      <c r="H380" s="50">
        <f t="shared" si="117"/>
        <v>95.614632852508507</v>
      </c>
    </row>
    <row r="381" spans="1:8" ht="19.7" customHeight="1" x14ac:dyDescent="0.25">
      <c r="A381" s="48">
        <v>3237</v>
      </c>
      <c r="B381" s="49" t="s">
        <v>57</v>
      </c>
      <c r="C381" s="50">
        <v>1328.16</v>
      </c>
      <c r="D381" s="50">
        <v>2000</v>
      </c>
      <c r="E381" s="50">
        <v>1015.44</v>
      </c>
      <c r="F381" s="50">
        <v>2102.67</v>
      </c>
      <c r="G381" s="50">
        <f t="shared" si="116"/>
        <v>158.31451029996387</v>
      </c>
      <c r="H381" s="50">
        <f t="shared" si="117"/>
        <v>207.06984164500119</v>
      </c>
    </row>
    <row r="382" spans="1:8" ht="19.7" customHeight="1" x14ac:dyDescent="0.25">
      <c r="A382" s="48">
        <v>3238</v>
      </c>
      <c r="B382" s="49" t="s">
        <v>59</v>
      </c>
      <c r="C382" s="50">
        <v>1578.04</v>
      </c>
      <c r="D382" s="50">
        <v>1600</v>
      </c>
      <c r="E382" s="50">
        <v>1600</v>
      </c>
      <c r="F382" s="50">
        <v>1845.16</v>
      </c>
      <c r="G382" s="50">
        <f t="shared" si="116"/>
        <v>116.92732757091076</v>
      </c>
      <c r="H382" s="50">
        <f t="shared" si="117"/>
        <v>115.32249999999999</v>
      </c>
    </row>
    <row r="383" spans="1:8" ht="19.7" customHeight="1" x14ac:dyDescent="0.25">
      <c r="A383" s="48">
        <v>3239</v>
      </c>
      <c r="B383" s="49" t="s">
        <v>61</v>
      </c>
      <c r="C383" s="86">
        <v>813.75</v>
      </c>
      <c r="D383" s="50">
        <v>1500</v>
      </c>
      <c r="E383" s="50">
        <v>200</v>
      </c>
      <c r="F383" s="50">
        <v>200</v>
      </c>
      <c r="G383" s="50">
        <f>F383/C383*100</f>
        <v>24.577572964669738</v>
      </c>
      <c r="H383" s="50">
        <f t="shared" si="117"/>
        <v>100</v>
      </c>
    </row>
    <row r="384" spans="1:8" ht="30.75" customHeight="1" x14ac:dyDescent="0.25">
      <c r="A384" s="45">
        <v>329</v>
      </c>
      <c r="B384" s="46" t="s">
        <v>63</v>
      </c>
      <c r="C384" s="47">
        <f>C385+C387+C388+C390+C389+C386</f>
        <v>1905.7</v>
      </c>
      <c r="D384" s="47">
        <f>D385+D386+D387+D388+D389+D390</f>
        <v>2300</v>
      </c>
      <c r="E384" s="47">
        <f t="shared" ref="E384:F384" si="120">E385+E386+E387+E388+E389+E390</f>
        <v>1603.72</v>
      </c>
      <c r="F384" s="47">
        <f t="shared" si="120"/>
        <v>639.25</v>
      </c>
      <c r="G384" s="47">
        <f t="shared" si="116"/>
        <v>33.544104528519703</v>
      </c>
      <c r="H384" s="47">
        <f t="shared" si="117"/>
        <v>39.860449455017083</v>
      </c>
    </row>
    <row r="385" spans="1:8" ht="26.25" customHeight="1" x14ac:dyDescent="0.25">
      <c r="A385" s="48">
        <v>3291</v>
      </c>
      <c r="B385" s="49" t="s">
        <v>112</v>
      </c>
      <c r="C385" s="50">
        <v>0</v>
      </c>
      <c r="D385" s="50">
        <v>0</v>
      </c>
      <c r="E385" s="50">
        <v>0</v>
      </c>
      <c r="F385" s="50">
        <v>0</v>
      </c>
      <c r="G385" s="50">
        <v>0</v>
      </c>
      <c r="H385" s="50">
        <v>0</v>
      </c>
    </row>
    <row r="386" spans="1:8" ht="19.7" customHeight="1" x14ac:dyDescent="0.25">
      <c r="A386" s="48">
        <v>3292</v>
      </c>
      <c r="B386" s="49" t="s">
        <v>325</v>
      </c>
      <c r="C386" s="50">
        <v>0</v>
      </c>
      <c r="D386" s="50">
        <v>0</v>
      </c>
      <c r="E386" s="50">
        <v>0</v>
      </c>
      <c r="F386" s="50">
        <v>156.04</v>
      </c>
      <c r="G386" s="50">
        <v>0</v>
      </c>
      <c r="H386" s="50">
        <v>0</v>
      </c>
    </row>
    <row r="387" spans="1:8" ht="19.7" customHeight="1" x14ac:dyDescent="0.25">
      <c r="A387" s="48">
        <v>3293</v>
      </c>
      <c r="B387" s="49" t="s">
        <v>67</v>
      </c>
      <c r="C387" s="50">
        <v>1144.52</v>
      </c>
      <c r="D387" s="50">
        <v>1500</v>
      </c>
      <c r="E387" s="50">
        <v>803.72</v>
      </c>
      <c r="F387" s="50">
        <v>0</v>
      </c>
      <c r="G387" s="50">
        <f t="shared" si="116"/>
        <v>0</v>
      </c>
      <c r="H387" s="50">
        <f t="shared" si="117"/>
        <v>0</v>
      </c>
    </row>
    <row r="388" spans="1:8" ht="19.7" customHeight="1" x14ac:dyDescent="0.25">
      <c r="A388" s="48">
        <v>3294</v>
      </c>
      <c r="B388" s="49" t="s">
        <v>68</v>
      </c>
      <c r="C388" s="50">
        <v>163.09</v>
      </c>
      <c r="D388" s="50">
        <v>200</v>
      </c>
      <c r="E388" s="50">
        <v>200</v>
      </c>
      <c r="F388" s="50">
        <v>163.09</v>
      </c>
      <c r="G388" s="50">
        <f t="shared" si="116"/>
        <v>100</v>
      </c>
      <c r="H388" s="50">
        <f t="shared" si="117"/>
        <v>81.545000000000002</v>
      </c>
    </row>
    <row r="389" spans="1:8" ht="24" customHeight="1" x14ac:dyDescent="0.25">
      <c r="A389" s="48">
        <v>3295</v>
      </c>
      <c r="B389" s="49" t="s">
        <v>69</v>
      </c>
      <c r="C389" s="50">
        <v>43.91</v>
      </c>
      <c r="D389" s="50">
        <v>0</v>
      </c>
      <c r="E389" s="50">
        <v>0</v>
      </c>
      <c r="F389" s="50">
        <v>0</v>
      </c>
      <c r="G389" s="50">
        <f t="shared" si="116"/>
        <v>0</v>
      </c>
      <c r="H389" s="50">
        <v>0</v>
      </c>
    </row>
    <row r="390" spans="1:8" ht="28.15" customHeight="1" x14ac:dyDescent="0.25">
      <c r="A390" s="48">
        <v>3299</v>
      </c>
      <c r="B390" s="49" t="s">
        <v>63</v>
      </c>
      <c r="C390" s="50">
        <v>554.17999999999995</v>
      </c>
      <c r="D390" s="50">
        <v>600</v>
      </c>
      <c r="E390" s="50">
        <v>600</v>
      </c>
      <c r="F390" s="50">
        <v>320.12</v>
      </c>
      <c r="G390" s="50">
        <f t="shared" si="116"/>
        <v>57.764625212024981</v>
      </c>
      <c r="H390" s="50">
        <f t="shared" si="117"/>
        <v>53.353333333333332</v>
      </c>
    </row>
    <row r="391" spans="1:8" ht="19.7" customHeight="1" x14ac:dyDescent="0.25">
      <c r="A391" s="45">
        <v>34</v>
      </c>
      <c r="B391" s="46" t="s">
        <v>71</v>
      </c>
      <c r="C391" s="47">
        <f t="shared" ref="C391:F392" si="121">C392</f>
        <v>235.37</v>
      </c>
      <c r="D391" s="47">
        <f t="shared" si="121"/>
        <v>240</v>
      </c>
      <c r="E391" s="47">
        <f t="shared" si="121"/>
        <v>365.45</v>
      </c>
      <c r="F391" s="47">
        <f t="shared" si="121"/>
        <v>365.45</v>
      </c>
      <c r="G391" s="47">
        <f t="shared" si="116"/>
        <v>155.26617665802777</v>
      </c>
      <c r="H391" s="47">
        <f t="shared" si="117"/>
        <v>100</v>
      </c>
    </row>
    <row r="392" spans="1:8" ht="19.7" customHeight="1" x14ac:dyDescent="0.25">
      <c r="A392" s="45">
        <v>343</v>
      </c>
      <c r="B392" s="46" t="s">
        <v>72</v>
      </c>
      <c r="C392" s="47">
        <f t="shared" si="121"/>
        <v>235.37</v>
      </c>
      <c r="D392" s="47">
        <f t="shared" si="121"/>
        <v>240</v>
      </c>
      <c r="E392" s="47">
        <f t="shared" si="121"/>
        <v>365.45</v>
      </c>
      <c r="F392" s="47">
        <f t="shared" si="121"/>
        <v>365.45</v>
      </c>
      <c r="G392" s="47">
        <f t="shared" si="116"/>
        <v>155.26617665802777</v>
      </c>
      <c r="H392" s="47">
        <f t="shared" si="117"/>
        <v>100</v>
      </c>
    </row>
    <row r="393" spans="1:8" ht="19.7" customHeight="1" x14ac:dyDescent="0.25">
      <c r="A393" s="48">
        <v>3431</v>
      </c>
      <c r="B393" s="49" t="s">
        <v>109</v>
      </c>
      <c r="C393" s="50">
        <v>235.37</v>
      </c>
      <c r="D393" s="86">
        <v>240</v>
      </c>
      <c r="E393" s="50">
        <v>365.45</v>
      </c>
      <c r="F393" s="50">
        <v>365.45</v>
      </c>
      <c r="G393" s="50">
        <f t="shared" si="116"/>
        <v>155.26617665802777</v>
      </c>
      <c r="H393" s="50">
        <f t="shared" si="117"/>
        <v>100</v>
      </c>
    </row>
    <row r="394" spans="1:8" ht="19.149999999999999" customHeight="1" x14ac:dyDescent="0.25">
      <c r="A394" s="304" t="s">
        <v>239</v>
      </c>
      <c r="B394" s="305"/>
      <c r="C394" s="54">
        <f>C362</f>
        <v>76394.849999999991</v>
      </c>
      <c r="D394" s="54">
        <f>D362</f>
        <v>79811.31</v>
      </c>
      <c r="E394" s="54">
        <f>E362</f>
        <v>64080.7</v>
      </c>
      <c r="F394" s="54">
        <f t="shared" ref="F394" si="122">F362</f>
        <v>64050.7</v>
      </c>
      <c r="G394" s="54">
        <f t="shared" si="116"/>
        <v>83.841646393703257</v>
      </c>
      <c r="H394" s="54">
        <f t="shared" si="117"/>
        <v>99.953184032009631</v>
      </c>
    </row>
    <row r="395" spans="1:8" ht="24.75" customHeight="1" x14ac:dyDescent="0.25">
      <c r="A395" s="250"/>
      <c r="B395" s="250"/>
      <c r="C395" s="61"/>
      <c r="D395" s="158"/>
      <c r="E395" s="158"/>
      <c r="F395" s="158"/>
      <c r="G395" s="158"/>
      <c r="H395" s="252"/>
    </row>
    <row r="396" spans="1:8" ht="19.7" customHeight="1" x14ac:dyDescent="0.25">
      <c r="A396" s="282" t="s">
        <v>113</v>
      </c>
      <c r="B396" s="283"/>
      <c r="C396" s="61"/>
      <c r="D396" s="158"/>
      <c r="E396" s="158"/>
      <c r="F396" s="158"/>
      <c r="G396" s="158"/>
      <c r="H396" s="154"/>
    </row>
    <row r="397" spans="1:8" ht="27" customHeight="1" x14ac:dyDescent="0.25">
      <c r="A397" s="7" t="s">
        <v>1</v>
      </c>
      <c r="B397" s="7" t="s">
        <v>10</v>
      </c>
      <c r="C397" s="6" t="s">
        <v>355</v>
      </c>
      <c r="D397" s="6" t="s">
        <v>354</v>
      </c>
      <c r="E397" s="6" t="s">
        <v>356</v>
      </c>
      <c r="F397" s="6" t="s">
        <v>357</v>
      </c>
      <c r="G397" s="6" t="s">
        <v>358</v>
      </c>
      <c r="H397" s="7" t="s">
        <v>359</v>
      </c>
    </row>
    <row r="398" spans="1:8" ht="19.7" customHeight="1" x14ac:dyDescent="0.25">
      <c r="A398" s="43">
        <v>3</v>
      </c>
      <c r="B398" s="43" t="s">
        <v>254</v>
      </c>
      <c r="C398" s="44">
        <f>C399</f>
        <v>0</v>
      </c>
      <c r="D398" s="44">
        <f>D399</f>
        <v>200</v>
      </c>
      <c r="E398" s="44">
        <f>E399</f>
        <v>5108.96</v>
      </c>
      <c r="F398" s="44">
        <f t="shared" ref="F398" si="123">F399</f>
        <v>4908.96</v>
      </c>
      <c r="G398" s="44">
        <v>0</v>
      </c>
      <c r="H398" s="44">
        <f>F398/E398*100</f>
        <v>96.085308947417872</v>
      </c>
    </row>
    <row r="399" spans="1:8" ht="19.7" customHeight="1" x14ac:dyDescent="0.25">
      <c r="A399" s="45">
        <v>32</v>
      </c>
      <c r="B399" s="46" t="s">
        <v>33</v>
      </c>
      <c r="C399" s="47">
        <f>C400+C402</f>
        <v>0</v>
      </c>
      <c r="D399" s="47">
        <f>D400+D402</f>
        <v>200</v>
      </c>
      <c r="E399" s="47">
        <f>E400+E402</f>
        <v>5108.96</v>
      </c>
      <c r="F399" s="47">
        <f t="shared" ref="F399" si="124">F400+F402</f>
        <v>4908.96</v>
      </c>
      <c r="G399" s="47">
        <v>0</v>
      </c>
      <c r="H399" s="47">
        <f>F399/E399*100</f>
        <v>96.085308947417872</v>
      </c>
    </row>
    <row r="400" spans="1:8" ht="28.5" customHeight="1" x14ac:dyDescent="0.25">
      <c r="A400" s="45">
        <v>321</v>
      </c>
      <c r="B400" s="46" t="s">
        <v>34</v>
      </c>
      <c r="C400" s="47">
        <f>C401</f>
        <v>0</v>
      </c>
      <c r="D400" s="47">
        <f>D401</f>
        <v>200</v>
      </c>
      <c r="E400" s="47">
        <f>E401</f>
        <v>0</v>
      </c>
      <c r="F400" s="47">
        <f t="shared" ref="F400" si="125">F401</f>
        <v>0</v>
      </c>
      <c r="G400" s="47">
        <v>0</v>
      </c>
      <c r="H400" s="47">
        <v>0</v>
      </c>
    </row>
    <row r="401" spans="1:8" ht="19.7" customHeight="1" x14ac:dyDescent="0.25">
      <c r="A401" s="48">
        <v>3211</v>
      </c>
      <c r="B401" s="49" t="s">
        <v>36</v>
      </c>
      <c r="C401" s="50">
        <v>0</v>
      </c>
      <c r="D401" s="50">
        <v>200</v>
      </c>
      <c r="E401" s="50">
        <v>0</v>
      </c>
      <c r="F401" s="50">
        <v>0</v>
      </c>
      <c r="G401" s="50">
        <v>0</v>
      </c>
      <c r="H401" s="50">
        <v>0</v>
      </c>
    </row>
    <row r="402" spans="1:8" ht="26.25" customHeight="1" x14ac:dyDescent="0.25">
      <c r="A402" s="45">
        <v>322</v>
      </c>
      <c r="B402" s="46" t="s">
        <v>41</v>
      </c>
      <c r="C402" s="47">
        <f>C403</f>
        <v>0</v>
      </c>
      <c r="D402" s="47">
        <f>D403</f>
        <v>0</v>
      </c>
      <c r="E402" s="47">
        <f>E403</f>
        <v>5108.96</v>
      </c>
      <c r="F402" s="47">
        <f t="shared" ref="F402" si="126">F403</f>
        <v>4908.96</v>
      </c>
      <c r="G402" s="47">
        <v>0</v>
      </c>
      <c r="H402" s="47">
        <v>0</v>
      </c>
    </row>
    <row r="403" spans="1:8" ht="27" customHeight="1" x14ac:dyDescent="0.25">
      <c r="A403" s="48">
        <v>3221</v>
      </c>
      <c r="B403" s="49" t="s">
        <v>43</v>
      </c>
      <c r="C403" s="50">
        <v>0</v>
      </c>
      <c r="D403" s="50">
        <v>0</v>
      </c>
      <c r="E403" s="50">
        <v>5108.96</v>
      </c>
      <c r="F403" s="50">
        <v>4908.96</v>
      </c>
      <c r="G403" s="50">
        <v>0</v>
      </c>
      <c r="H403" s="50">
        <v>0</v>
      </c>
    </row>
    <row r="404" spans="1:8" ht="2.25" hidden="1" customHeight="1" x14ac:dyDescent="0.25">
      <c r="A404" s="48"/>
      <c r="B404" s="49"/>
      <c r="C404" s="50"/>
      <c r="D404" s="50"/>
      <c r="E404" s="50"/>
      <c r="F404" s="50"/>
      <c r="G404" s="47" t="e">
        <f t="shared" ref="G404" si="127">F404/C404*100</f>
        <v>#DIV/0!</v>
      </c>
      <c r="H404" s="47" t="e">
        <f t="shared" ref="H404:H405" si="128">F404/E404*100</f>
        <v>#DIV/0!</v>
      </c>
    </row>
    <row r="405" spans="1:8" ht="19.7" customHeight="1" x14ac:dyDescent="0.25">
      <c r="A405" s="304" t="s">
        <v>240</v>
      </c>
      <c r="B405" s="305"/>
      <c r="C405" s="54">
        <f>C398</f>
        <v>0</v>
      </c>
      <c r="D405" s="54">
        <f>D398</f>
        <v>200</v>
      </c>
      <c r="E405" s="54">
        <f>E398</f>
        <v>5108.96</v>
      </c>
      <c r="F405" s="54">
        <f t="shared" ref="F405" si="129">F398</f>
        <v>4908.96</v>
      </c>
      <c r="G405" s="54">
        <v>0</v>
      </c>
      <c r="H405" s="54">
        <f t="shared" si="128"/>
        <v>96.085308947417872</v>
      </c>
    </row>
    <row r="406" spans="1:8" ht="12" customHeight="1" x14ac:dyDescent="0.25">
      <c r="A406" s="153"/>
      <c r="B406" s="153"/>
      <c r="C406" s="59"/>
      <c r="D406" s="59"/>
      <c r="E406" s="59"/>
      <c r="F406" s="59"/>
      <c r="G406" s="158"/>
      <c r="H406" s="60"/>
    </row>
    <row r="407" spans="1:8" ht="19.7" customHeight="1" x14ac:dyDescent="0.25">
      <c r="A407" s="276" t="s">
        <v>114</v>
      </c>
      <c r="B407" s="277"/>
      <c r="C407" s="278"/>
      <c r="D407" s="158"/>
      <c r="E407" s="158"/>
      <c r="F407" s="158"/>
      <c r="G407" s="158"/>
      <c r="H407" s="154"/>
    </row>
    <row r="408" spans="1:8" ht="24.75" customHeight="1" x14ac:dyDescent="0.25">
      <c r="A408" s="7" t="s">
        <v>1</v>
      </c>
      <c r="B408" s="7" t="s">
        <v>10</v>
      </c>
      <c r="C408" s="6" t="s">
        <v>355</v>
      </c>
      <c r="D408" s="6" t="s">
        <v>354</v>
      </c>
      <c r="E408" s="6" t="s">
        <v>356</v>
      </c>
      <c r="F408" s="6" t="s">
        <v>357</v>
      </c>
      <c r="G408" s="6" t="s">
        <v>358</v>
      </c>
      <c r="H408" s="7" t="s">
        <v>359</v>
      </c>
    </row>
    <row r="409" spans="1:8" ht="19.7" customHeight="1" x14ac:dyDescent="0.25">
      <c r="A409" s="43">
        <v>3</v>
      </c>
      <c r="B409" s="43" t="s">
        <v>254</v>
      </c>
      <c r="C409" s="44">
        <f>C410</f>
        <v>0</v>
      </c>
      <c r="D409" s="44">
        <f>D410</f>
        <v>0</v>
      </c>
      <c r="E409" s="44">
        <f>E410</f>
        <v>37.46</v>
      </c>
      <c r="F409" s="44">
        <f t="shared" ref="F409" si="130">F410</f>
        <v>0</v>
      </c>
      <c r="G409" s="44">
        <v>0</v>
      </c>
      <c r="H409" s="44">
        <f>F409/E409*100</f>
        <v>0</v>
      </c>
    </row>
    <row r="410" spans="1:8" ht="19.7" customHeight="1" x14ac:dyDescent="0.25">
      <c r="A410" s="45">
        <v>32</v>
      </c>
      <c r="B410" s="46" t="s">
        <v>33</v>
      </c>
      <c r="C410" s="47">
        <f t="shared" ref="C410:F411" si="131">C411</f>
        <v>0</v>
      </c>
      <c r="D410" s="47">
        <f t="shared" si="131"/>
        <v>0</v>
      </c>
      <c r="E410" s="47">
        <f t="shared" si="131"/>
        <v>37.46</v>
      </c>
      <c r="F410" s="47">
        <f t="shared" si="131"/>
        <v>0</v>
      </c>
      <c r="G410" s="47">
        <v>0</v>
      </c>
      <c r="H410" s="47">
        <f t="shared" ref="H410:H413" si="132">F410/E410*100</f>
        <v>0</v>
      </c>
    </row>
    <row r="411" spans="1:8" ht="24" customHeight="1" x14ac:dyDescent="0.25">
      <c r="A411" s="45">
        <v>322</v>
      </c>
      <c r="B411" s="46" t="s">
        <v>41</v>
      </c>
      <c r="C411" s="47">
        <f t="shared" si="131"/>
        <v>0</v>
      </c>
      <c r="D411" s="47">
        <f t="shared" si="131"/>
        <v>0</v>
      </c>
      <c r="E411" s="47">
        <f t="shared" si="131"/>
        <v>37.46</v>
      </c>
      <c r="F411" s="47">
        <f t="shared" si="131"/>
        <v>0</v>
      </c>
      <c r="G411" s="47">
        <v>0</v>
      </c>
      <c r="H411" s="47">
        <f t="shared" si="132"/>
        <v>0</v>
      </c>
    </row>
    <row r="412" spans="1:8" ht="19.7" customHeight="1" x14ac:dyDescent="0.25">
      <c r="A412" s="48">
        <v>3221</v>
      </c>
      <c r="B412" s="49" t="s">
        <v>130</v>
      </c>
      <c r="C412" s="50">
        <v>0</v>
      </c>
      <c r="D412" s="50">
        <v>0</v>
      </c>
      <c r="E412" s="50">
        <v>37.46</v>
      </c>
      <c r="F412" s="50">
        <v>0</v>
      </c>
      <c r="G412" s="50">
        <v>0</v>
      </c>
      <c r="H412" s="47">
        <f t="shared" si="132"/>
        <v>0</v>
      </c>
    </row>
    <row r="413" spans="1:8" ht="19.7" customHeight="1" x14ac:dyDescent="0.25">
      <c r="A413" s="304" t="s">
        <v>241</v>
      </c>
      <c r="B413" s="305"/>
      <c r="C413" s="54">
        <f>C409</f>
        <v>0</v>
      </c>
      <c r="D413" s="54">
        <f>D409</f>
        <v>0</v>
      </c>
      <c r="E413" s="54">
        <f>E409</f>
        <v>37.46</v>
      </c>
      <c r="F413" s="54">
        <f t="shared" ref="F413" si="133">F409</f>
        <v>0</v>
      </c>
      <c r="G413" s="54">
        <v>0</v>
      </c>
      <c r="H413" s="54">
        <f t="shared" si="132"/>
        <v>0</v>
      </c>
    </row>
    <row r="414" spans="1:8" ht="20.25" customHeight="1" x14ac:dyDescent="0.25">
      <c r="A414" s="263"/>
      <c r="B414" s="263"/>
      <c r="C414" s="61"/>
      <c r="D414" s="158"/>
      <c r="E414" s="59"/>
      <c r="F414" s="158"/>
      <c r="G414" s="158"/>
      <c r="H414" s="264"/>
    </row>
    <row r="415" spans="1:8" ht="15" customHeight="1" x14ac:dyDescent="0.25">
      <c r="A415" s="157" t="s">
        <v>115</v>
      </c>
      <c r="B415" s="153"/>
      <c r="C415" s="61"/>
      <c r="D415" s="158"/>
      <c r="E415" s="158"/>
      <c r="F415" s="158"/>
      <c r="G415" s="158"/>
      <c r="H415" s="154"/>
    </row>
    <row r="416" spans="1:8" ht="25.5" customHeight="1" x14ac:dyDescent="0.25">
      <c r="A416" s="7" t="s">
        <v>1</v>
      </c>
      <c r="B416" s="7" t="s">
        <v>10</v>
      </c>
      <c r="C416" s="6" t="s">
        <v>355</v>
      </c>
      <c r="D416" s="6" t="s">
        <v>354</v>
      </c>
      <c r="E416" s="6" t="s">
        <v>356</v>
      </c>
      <c r="F416" s="6" t="s">
        <v>357</v>
      </c>
      <c r="G416" s="6" t="s">
        <v>358</v>
      </c>
      <c r="H416" s="7" t="s">
        <v>359</v>
      </c>
    </row>
    <row r="417" spans="1:8" ht="19.7" customHeight="1" x14ac:dyDescent="0.25">
      <c r="A417" s="43">
        <v>3</v>
      </c>
      <c r="B417" s="43" t="s">
        <v>254</v>
      </c>
      <c r="C417" s="44">
        <f>C418+C427+C435</f>
        <v>888243.17</v>
      </c>
      <c r="D417" s="44">
        <f>D418+D427+D435</f>
        <v>1157272.3</v>
      </c>
      <c r="E417" s="44">
        <f>E418+E427+E435</f>
        <v>1383118.35</v>
      </c>
      <c r="F417" s="44">
        <f t="shared" ref="F417" si="134">F418+F427+F435</f>
        <v>1353339.9200000002</v>
      </c>
      <c r="G417" s="44">
        <f>F417/C417*100</f>
        <v>152.36142147876015</v>
      </c>
      <c r="H417" s="44">
        <f>F417/E417*100</f>
        <v>97.847007813901115</v>
      </c>
    </row>
    <row r="418" spans="1:8" ht="19.7" customHeight="1" x14ac:dyDescent="0.25">
      <c r="A418" s="45">
        <v>31</v>
      </c>
      <c r="B418" s="46" t="s">
        <v>23</v>
      </c>
      <c r="C418" s="47">
        <f>C419+C422+C424</f>
        <v>852757.91</v>
      </c>
      <c r="D418" s="47">
        <f>D419+D422+D424</f>
        <v>1122059.3</v>
      </c>
      <c r="E418" s="47">
        <f>E419+E422+E424</f>
        <v>1340394.3500000001</v>
      </c>
      <c r="F418" s="47">
        <f t="shared" ref="F418" si="135">F419+F422+F424</f>
        <v>1311010.1400000001</v>
      </c>
      <c r="G418" s="47">
        <f>F418/C418*100</f>
        <v>153.73766981534069</v>
      </c>
      <c r="H418" s="47">
        <f>F418/E418*100</f>
        <v>97.807793654158573</v>
      </c>
    </row>
    <row r="419" spans="1:8" ht="19.7" customHeight="1" x14ac:dyDescent="0.25">
      <c r="A419" s="45">
        <v>311</v>
      </c>
      <c r="B419" s="46" t="s">
        <v>116</v>
      </c>
      <c r="C419" s="47">
        <f>C420+C421</f>
        <v>702792.5</v>
      </c>
      <c r="D419" s="47">
        <f>D420+D421</f>
        <v>921204.37</v>
      </c>
      <c r="E419" s="47">
        <f>E420+E421</f>
        <v>1108394.3500000001</v>
      </c>
      <c r="F419" s="47">
        <f t="shared" ref="F419" si="136">F420+F421</f>
        <v>1094497.1200000001</v>
      </c>
      <c r="G419" s="47">
        <f t="shared" ref="G419:G438" si="137">F419/C419*100</f>
        <v>155.73545819000631</v>
      </c>
      <c r="H419" s="47">
        <f t="shared" ref="H419:H438" si="138">F419/E419*100</f>
        <v>98.746183612357825</v>
      </c>
    </row>
    <row r="420" spans="1:8" ht="19.7" customHeight="1" x14ac:dyDescent="0.25">
      <c r="A420" s="48">
        <v>3111</v>
      </c>
      <c r="B420" s="49" t="s">
        <v>25</v>
      </c>
      <c r="C420" s="50">
        <v>695668.79</v>
      </c>
      <c r="D420" s="50">
        <v>913704.37</v>
      </c>
      <c r="E420" s="50">
        <v>1095394.3500000001</v>
      </c>
      <c r="F420" s="50">
        <v>1082327.3400000001</v>
      </c>
      <c r="G420" s="50">
        <f t="shared" si="137"/>
        <v>155.58083897942296</v>
      </c>
      <c r="H420" s="50">
        <f t="shared" si="138"/>
        <v>98.807095362505748</v>
      </c>
    </row>
    <row r="421" spans="1:8" ht="27" customHeight="1" x14ac:dyDescent="0.25">
      <c r="A421" s="48">
        <v>3114</v>
      </c>
      <c r="B421" s="49" t="s">
        <v>27</v>
      </c>
      <c r="C421" s="50">
        <v>7123.71</v>
      </c>
      <c r="D421" s="50">
        <v>7500</v>
      </c>
      <c r="E421" s="50">
        <v>13000</v>
      </c>
      <c r="F421" s="50">
        <v>12169.78</v>
      </c>
      <c r="G421" s="50">
        <f t="shared" si="137"/>
        <v>170.83485992551635</v>
      </c>
      <c r="H421" s="50">
        <f t="shared" si="138"/>
        <v>93.613692307692304</v>
      </c>
    </row>
    <row r="422" spans="1:8" ht="26.25" customHeight="1" x14ac:dyDescent="0.25">
      <c r="A422" s="45">
        <v>312</v>
      </c>
      <c r="B422" s="46" t="s">
        <v>117</v>
      </c>
      <c r="C422" s="47">
        <f>C423</f>
        <v>37014.54</v>
      </c>
      <c r="D422" s="47">
        <f>D423</f>
        <v>48856.21</v>
      </c>
      <c r="E422" s="47">
        <f>E423</f>
        <v>45000</v>
      </c>
      <c r="F422" s="47">
        <f t="shared" ref="F422" si="139">F423</f>
        <v>46005.55</v>
      </c>
      <c r="G422" s="47">
        <f t="shared" si="137"/>
        <v>124.29048152428747</v>
      </c>
      <c r="H422" s="47">
        <f t="shared" si="138"/>
        <v>102.23455555555556</v>
      </c>
    </row>
    <row r="423" spans="1:8" ht="19.7" customHeight="1" x14ac:dyDescent="0.25">
      <c r="A423" s="48">
        <v>3121</v>
      </c>
      <c r="B423" s="49" t="s">
        <v>118</v>
      </c>
      <c r="C423" s="50">
        <v>37014.54</v>
      </c>
      <c r="D423" s="50">
        <v>48856.21</v>
      </c>
      <c r="E423" s="50">
        <v>45000</v>
      </c>
      <c r="F423" s="50">
        <v>46005.55</v>
      </c>
      <c r="G423" s="50">
        <f t="shared" si="137"/>
        <v>124.29048152428747</v>
      </c>
      <c r="H423" s="50">
        <f t="shared" si="138"/>
        <v>102.23455555555556</v>
      </c>
    </row>
    <row r="424" spans="1:8" ht="19.7" customHeight="1" x14ac:dyDescent="0.25">
      <c r="A424" s="45">
        <v>313</v>
      </c>
      <c r="B424" s="46" t="s">
        <v>30</v>
      </c>
      <c r="C424" s="47">
        <f>C425+C426</f>
        <v>112950.87</v>
      </c>
      <c r="D424" s="47">
        <f>D425+D426</f>
        <v>151998.72</v>
      </c>
      <c r="E424" s="47">
        <f>E425+E426</f>
        <v>187000</v>
      </c>
      <c r="F424" s="47">
        <f t="shared" ref="F424" si="140">F425+F426</f>
        <v>170507.47</v>
      </c>
      <c r="G424" s="47">
        <f t="shared" si="137"/>
        <v>150.95719935579069</v>
      </c>
      <c r="H424" s="47">
        <f t="shared" si="138"/>
        <v>91.180465240641723</v>
      </c>
    </row>
    <row r="425" spans="1:8" ht="28.5" customHeight="1" x14ac:dyDescent="0.25">
      <c r="A425" s="48">
        <v>3132</v>
      </c>
      <c r="B425" s="49" t="s">
        <v>119</v>
      </c>
      <c r="C425" s="50">
        <v>112950.87</v>
      </c>
      <c r="D425" s="50">
        <v>151998.72</v>
      </c>
      <c r="E425" s="50">
        <v>187000</v>
      </c>
      <c r="F425" s="50">
        <v>170507.47</v>
      </c>
      <c r="G425" s="50">
        <f t="shared" si="137"/>
        <v>150.95719935579069</v>
      </c>
      <c r="H425" s="50">
        <f t="shared" si="138"/>
        <v>91.180465240641723</v>
      </c>
    </row>
    <row r="426" spans="1:8" ht="19.7" customHeight="1" x14ac:dyDescent="0.25">
      <c r="A426" s="48">
        <v>3133</v>
      </c>
      <c r="B426" s="49" t="s">
        <v>120</v>
      </c>
      <c r="C426" s="47">
        <v>0</v>
      </c>
      <c r="D426" s="50">
        <v>0</v>
      </c>
      <c r="E426" s="50">
        <v>0</v>
      </c>
      <c r="F426" s="50">
        <v>0</v>
      </c>
      <c r="G426" s="50">
        <v>0</v>
      </c>
      <c r="H426" s="50">
        <v>0</v>
      </c>
    </row>
    <row r="427" spans="1:8" ht="19.7" customHeight="1" x14ac:dyDescent="0.25">
      <c r="A427" s="45">
        <v>32</v>
      </c>
      <c r="B427" s="46" t="s">
        <v>33</v>
      </c>
      <c r="C427" s="47">
        <f>C428+C430+C433</f>
        <v>35485.259999999995</v>
      </c>
      <c r="D427" s="47">
        <f>D428+D430+D433</f>
        <v>35213</v>
      </c>
      <c r="E427" s="47">
        <f>E428+E430+E433</f>
        <v>42724</v>
      </c>
      <c r="F427" s="47">
        <f t="shared" ref="F427" si="141">F428+F430+F433</f>
        <v>42329.78</v>
      </c>
      <c r="G427" s="47">
        <f t="shared" si="137"/>
        <v>119.2883467670802</v>
      </c>
      <c r="H427" s="47">
        <f t="shared" si="138"/>
        <v>99.077286770901594</v>
      </c>
    </row>
    <row r="428" spans="1:8" ht="26.25" customHeight="1" x14ac:dyDescent="0.25">
      <c r="A428" s="45">
        <v>321</v>
      </c>
      <c r="B428" s="46" t="s">
        <v>34</v>
      </c>
      <c r="C428" s="47">
        <f>C429</f>
        <v>32821.85</v>
      </c>
      <c r="D428" s="47">
        <f>D429</f>
        <v>31853</v>
      </c>
      <c r="E428" s="47">
        <f>E429</f>
        <v>39000</v>
      </c>
      <c r="F428" s="47">
        <f t="shared" ref="F428" si="142">F429</f>
        <v>38941.78</v>
      </c>
      <c r="G428" s="47">
        <f t="shared" si="137"/>
        <v>118.64590204391283</v>
      </c>
      <c r="H428" s="47">
        <f t="shared" si="138"/>
        <v>99.850717948717943</v>
      </c>
    </row>
    <row r="429" spans="1:8" ht="29.25" customHeight="1" x14ac:dyDescent="0.25">
      <c r="A429" s="48">
        <v>3212</v>
      </c>
      <c r="B429" s="49" t="s">
        <v>121</v>
      </c>
      <c r="C429" s="50">
        <v>32821.85</v>
      </c>
      <c r="D429" s="50">
        <v>31853</v>
      </c>
      <c r="E429" s="50">
        <v>39000</v>
      </c>
      <c r="F429" s="50">
        <v>38941.78</v>
      </c>
      <c r="G429" s="50">
        <f t="shared" si="137"/>
        <v>118.64590204391283</v>
      </c>
      <c r="H429" s="50">
        <f t="shared" si="138"/>
        <v>99.850717948717943</v>
      </c>
    </row>
    <row r="430" spans="1:8" ht="19.7" customHeight="1" x14ac:dyDescent="0.25">
      <c r="A430" s="45">
        <v>323</v>
      </c>
      <c r="B430" s="46" t="s">
        <v>49</v>
      </c>
      <c r="C430" s="47">
        <f>C431+C432</f>
        <v>0</v>
      </c>
      <c r="D430" s="47">
        <f>D431+D432</f>
        <v>0</v>
      </c>
      <c r="E430" s="47">
        <f>E431+E432</f>
        <v>0</v>
      </c>
      <c r="F430" s="47">
        <f t="shared" ref="F430" si="143">F431+F432</f>
        <v>0</v>
      </c>
      <c r="G430" s="47">
        <v>0</v>
      </c>
      <c r="H430" s="47">
        <v>0</v>
      </c>
    </row>
    <row r="431" spans="1:8" ht="19.7" customHeight="1" x14ac:dyDescent="0.25">
      <c r="A431" s="48">
        <v>3236</v>
      </c>
      <c r="B431" s="49" t="s">
        <v>122</v>
      </c>
      <c r="C431" s="50">
        <v>0</v>
      </c>
      <c r="D431" s="50">
        <v>0</v>
      </c>
      <c r="E431" s="50">
        <v>0</v>
      </c>
      <c r="F431" s="50">
        <v>0</v>
      </c>
      <c r="G431" s="50">
        <v>0</v>
      </c>
      <c r="H431" s="50">
        <v>0</v>
      </c>
    </row>
    <row r="432" spans="1:8" ht="19.7" customHeight="1" x14ac:dyDescent="0.25">
      <c r="A432" s="48">
        <v>3237</v>
      </c>
      <c r="B432" s="49" t="s">
        <v>57</v>
      </c>
      <c r="C432" s="50">
        <v>0</v>
      </c>
      <c r="D432" s="50">
        <v>0</v>
      </c>
      <c r="E432" s="50">
        <v>0</v>
      </c>
      <c r="F432" s="50">
        <v>0</v>
      </c>
      <c r="G432" s="50">
        <v>0</v>
      </c>
      <c r="H432" s="50">
        <v>0</v>
      </c>
    </row>
    <row r="433" spans="1:8" ht="26.25" customHeight="1" x14ac:dyDescent="0.25">
      <c r="A433" s="45">
        <v>329</v>
      </c>
      <c r="B433" s="46" t="s">
        <v>63</v>
      </c>
      <c r="C433" s="47">
        <f>C434</f>
        <v>2663.41</v>
      </c>
      <c r="D433" s="47">
        <f>D434</f>
        <v>3360</v>
      </c>
      <c r="E433" s="47">
        <f>E434</f>
        <v>3724</v>
      </c>
      <c r="F433" s="47">
        <f t="shared" ref="F433" si="144">F434</f>
        <v>3388</v>
      </c>
      <c r="G433" s="47">
        <f t="shared" si="137"/>
        <v>127.20534953311733</v>
      </c>
      <c r="H433" s="47">
        <f t="shared" si="138"/>
        <v>90.977443609022558</v>
      </c>
    </row>
    <row r="434" spans="1:8" ht="21.75" customHeight="1" x14ac:dyDescent="0.25">
      <c r="A434" s="48">
        <v>3295</v>
      </c>
      <c r="B434" s="49" t="s">
        <v>69</v>
      </c>
      <c r="C434" s="50">
        <v>2663.41</v>
      </c>
      <c r="D434" s="50">
        <v>3360</v>
      </c>
      <c r="E434" s="50">
        <v>3724</v>
      </c>
      <c r="F434" s="50">
        <v>3388</v>
      </c>
      <c r="G434" s="50">
        <f t="shared" si="137"/>
        <v>127.20534953311733</v>
      </c>
      <c r="H434" s="50">
        <f t="shared" si="138"/>
        <v>90.977443609022558</v>
      </c>
    </row>
    <row r="435" spans="1:8" ht="19.7" customHeight="1" x14ac:dyDescent="0.25">
      <c r="A435" s="45">
        <v>34</v>
      </c>
      <c r="B435" s="46" t="s">
        <v>71</v>
      </c>
      <c r="C435" s="47">
        <f t="shared" ref="C435:F436" si="145">C436</f>
        <v>0</v>
      </c>
      <c r="D435" s="47">
        <f t="shared" si="145"/>
        <v>0</v>
      </c>
      <c r="E435" s="47">
        <f t="shared" si="145"/>
        <v>0</v>
      </c>
      <c r="F435" s="47">
        <f t="shared" si="145"/>
        <v>0</v>
      </c>
      <c r="G435" s="47">
        <v>0</v>
      </c>
      <c r="H435" s="47">
        <v>0</v>
      </c>
    </row>
    <row r="436" spans="1:8" ht="19.7" customHeight="1" x14ac:dyDescent="0.25">
      <c r="A436" s="45">
        <v>343</v>
      </c>
      <c r="B436" s="46" t="s">
        <v>72</v>
      </c>
      <c r="C436" s="47">
        <f>C437</f>
        <v>0</v>
      </c>
      <c r="D436" s="47">
        <f t="shared" si="145"/>
        <v>0</v>
      </c>
      <c r="E436" s="47">
        <f t="shared" si="145"/>
        <v>0</v>
      </c>
      <c r="F436" s="47">
        <f t="shared" si="145"/>
        <v>0</v>
      </c>
      <c r="G436" s="47">
        <v>0</v>
      </c>
      <c r="H436" s="47">
        <v>0</v>
      </c>
    </row>
    <row r="437" spans="1:8" ht="15.6" customHeight="1" x14ac:dyDescent="0.25">
      <c r="A437" s="48">
        <v>3433</v>
      </c>
      <c r="B437" s="49" t="s">
        <v>75</v>
      </c>
      <c r="C437" s="47">
        <v>0</v>
      </c>
      <c r="D437" s="50">
        <v>0</v>
      </c>
      <c r="E437" s="50">
        <v>0</v>
      </c>
      <c r="F437" s="50">
        <v>0</v>
      </c>
      <c r="G437" s="50">
        <v>0</v>
      </c>
      <c r="H437" s="50">
        <v>0</v>
      </c>
    </row>
    <row r="438" spans="1:8" ht="19.5" customHeight="1" x14ac:dyDescent="0.25">
      <c r="A438" s="304" t="s">
        <v>242</v>
      </c>
      <c r="B438" s="305"/>
      <c r="C438" s="54">
        <f>C417</f>
        <v>888243.17</v>
      </c>
      <c r="D438" s="54">
        <f>D417</f>
        <v>1157272.3</v>
      </c>
      <c r="E438" s="54">
        <f>E417</f>
        <v>1383118.35</v>
      </c>
      <c r="F438" s="54">
        <f t="shared" ref="F438" si="146">F417</f>
        <v>1353339.9200000002</v>
      </c>
      <c r="G438" s="54">
        <f t="shared" si="137"/>
        <v>152.36142147876015</v>
      </c>
      <c r="H438" s="54">
        <f t="shared" si="138"/>
        <v>97.847007813901115</v>
      </c>
    </row>
    <row r="439" spans="1:8" ht="25.5" customHeight="1" x14ac:dyDescent="0.25">
      <c r="A439" s="153"/>
      <c r="B439" s="153"/>
      <c r="C439" s="61"/>
      <c r="D439" s="158"/>
      <c r="E439" s="158"/>
      <c r="F439" s="158"/>
      <c r="G439" s="158"/>
      <c r="H439" s="154"/>
    </row>
    <row r="440" spans="1:8" ht="19.7" customHeight="1" x14ac:dyDescent="0.25">
      <c r="A440" s="276" t="s">
        <v>123</v>
      </c>
      <c r="B440" s="277"/>
      <c r="C440" s="158"/>
      <c r="D440" s="158"/>
      <c r="E440" s="158"/>
      <c r="F440" s="158"/>
      <c r="G440" s="158"/>
      <c r="H440" s="154"/>
    </row>
    <row r="441" spans="1:8" ht="27" customHeight="1" x14ac:dyDescent="0.25">
      <c r="A441" s="7" t="s">
        <v>1</v>
      </c>
      <c r="B441" s="7" t="s">
        <v>10</v>
      </c>
      <c r="C441" s="6" t="s">
        <v>355</v>
      </c>
      <c r="D441" s="6" t="s">
        <v>354</v>
      </c>
      <c r="E441" s="6" t="s">
        <v>356</v>
      </c>
      <c r="F441" s="6" t="s">
        <v>357</v>
      </c>
      <c r="G441" s="6" t="s">
        <v>358</v>
      </c>
      <c r="H441" s="7" t="s">
        <v>359</v>
      </c>
    </row>
    <row r="442" spans="1:8" ht="19.7" customHeight="1" x14ac:dyDescent="0.25">
      <c r="A442" s="43">
        <v>3</v>
      </c>
      <c r="B442" s="43" t="s">
        <v>254</v>
      </c>
      <c r="C442" s="44">
        <f>C443</f>
        <v>0</v>
      </c>
      <c r="D442" s="44">
        <f>D443</f>
        <v>0</v>
      </c>
      <c r="E442" s="44">
        <f>E443</f>
        <v>256.11</v>
      </c>
      <c r="F442" s="44">
        <f t="shared" ref="F442" si="147">F443</f>
        <v>0</v>
      </c>
      <c r="G442" s="44">
        <v>0</v>
      </c>
      <c r="H442" s="44">
        <f>F442/E442*100</f>
        <v>0</v>
      </c>
    </row>
    <row r="443" spans="1:8" ht="19.7" customHeight="1" x14ac:dyDescent="0.25">
      <c r="A443" s="45">
        <v>32</v>
      </c>
      <c r="B443" s="46" t="s">
        <v>33</v>
      </c>
      <c r="C443" s="47">
        <f>C444+C446</f>
        <v>0</v>
      </c>
      <c r="D443" s="47">
        <f>D444+D446</f>
        <v>0</v>
      </c>
      <c r="E443" s="47">
        <f>E444+E446</f>
        <v>256.11</v>
      </c>
      <c r="F443" s="47">
        <f t="shared" ref="F443" si="148">F444+F446</f>
        <v>0</v>
      </c>
      <c r="G443" s="47">
        <v>0</v>
      </c>
      <c r="H443" s="47">
        <f>F443/E443*100</f>
        <v>0</v>
      </c>
    </row>
    <row r="444" spans="1:8" ht="27.75" customHeight="1" x14ac:dyDescent="0.25">
      <c r="A444" s="45">
        <v>321</v>
      </c>
      <c r="B444" s="46" t="s">
        <v>41</v>
      </c>
      <c r="C444" s="47">
        <f>C445</f>
        <v>0</v>
      </c>
      <c r="D444" s="47">
        <f>D445</f>
        <v>0</v>
      </c>
      <c r="E444" s="47">
        <f>E445</f>
        <v>256.11</v>
      </c>
      <c r="F444" s="47">
        <f t="shared" ref="F444" si="149">F445</f>
        <v>0</v>
      </c>
      <c r="G444" s="47">
        <v>0</v>
      </c>
      <c r="H444" s="47">
        <f t="shared" ref="H444:H449" si="150">F444/E444*100</f>
        <v>0</v>
      </c>
    </row>
    <row r="445" spans="1:8" ht="26.25" customHeight="1" x14ac:dyDescent="0.25">
      <c r="A445" s="48">
        <v>3221</v>
      </c>
      <c r="B445" s="49" t="s">
        <v>43</v>
      </c>
      <c r="C445" s="50">
        <v>0</v>
      </c>
      <c r="D445" s="50">
        <v>0</v>
      </c>
      <c r="E445" s="50">
        <v>256.11</v>
      </c>
      <c r="F445" s="50">
        <v>0</v>
      </c>
      <c r="G445" s="50">
        <v>0</v>
      </c>
      <c r="H445" s="50">
        <f t="shared" si="150"/>
        <v>0</v>
      </c>
    </row>
    <row r="446" spans="1:8" ht="19.7" customHeight="1" x14ac:dyDescent="0.25">
      <c r="A446" s="45">
        <v>323</v>
      </c>
      <c r="B446" s="46" t="s">
        <v>49</v>
      </c>
      <c r="C446" s="47">
        <f>C447+C448</f>
        <v>0</v>
      </c>
      <c r="D446" s="47">
        <f>D447+D448</f>
        <v>0</v>
      </c>
      <c r="E446" s="47">
        <f>E447+E448</f>
        <v>0</v>
      </c>
      <c r="F446" s="47">
        <f t="shared" ref="F446" si="151">F447+F448</f>
        <v>0</v>
      </c>
      <c r="G446" s="47">
        <v>0</v>
      </c>
      <c r="H446" s="47">
        <v>0</v>
      </c>
    </row>
    <row r="447" spans="1:8" ht="30" customHeight="1" x14ac:dyDescent="0.25">
      <c r="A447" s="48" t="s">
        <v>52</v>
      </c>
      <c r="B447" s="49" t="s">
        <v>53</v>
      </c>
      <c r="C447" s="50">
        <v>0</v>
      </c>
      <c r="D447" s="50">
        <v>0</v>
      </c>
      <c r="E447" s="50">
        <v>0</v>
      </c>
      <c r="F447" s="50">
        <v>0</v>
      </c>
      <c r="G447" s="50">
        <v>0</v>
      </c>
      <c r="H447" s="50">
        <v>0</v>
      </c>
    </row>
    <row r="448" spans="1:8" ht="27" customHeight="1" x14ac:dyDescent="0.25">
      <c r="A448" s="48">
        <v>3231</v>
      </c>
      <c r="B448" s="49" t="s">
        <v>51</v>
      </c>
      <c r="C448" s="50">
        <v>0</v>
      </c>
      <c r="D448" s="50">
        <v>0</v>
      </c>
      <c r="E448" s="50">
        <v>0</v>
      </c>
      <c r="F448" s="50">
        <v>0</v>
      </c>
      <c r="G448" s="50">
        <v>0</v>
      </c>
      <c r="H448" s="50">
        <v>0</v>
      </c>
    </row>
    <row r="449" spans="1:8" ht="19.7" customHeight="1" x14ac:dyDescent="0.25">
      <c r="A449" s="304" t="s">
        <v>246</v>
      </c>
      <c r="B449" s="305"/>
      <c r="C449" s="54">
        <f>C442</f>
        <v>0</v>
      </c>
      <c r="D449" s="54">
        <f>D442</f>
        <v>0</v>
      </c>
      <c r="E449" s="54">
        <f>E442</f>
        <v>256.11</v>
      </c>
      <c r="F449" s="54">
        <f t="shared" ref="F449" si="152">F442</f>
        <v>0</v>
      </c>
      <c r="G449" s="54">
        <v>0</v>
      </c>
      <c r="H449" s="54">
        <f t="shared" si="150"/>
        <v>0</v>
      </c>
    </row>
    <row r="450" spans="1:8" ht="12.75" customHeight="1" x14ac:dyDescent="0.25">
      <c r="A450" s="61"/>
      <c r="B450" s="93"/>
      <c r="C450" s="59"/>
      <c r="D450" s="59"/>
      <c r="E450" s="59"/>
      <c r="F450" s="59"/>
      <c r="G450" s="59"/>
      <c r="H450" s="60"/>
    </row>
    <row r="451" spans="1:8" ht="21.75" customHeight="1" x14ac:dyDescent="0.25">
      <c r="A451" s="157" t="s">
        <v>327</v>
      </c>
      <c r="B451" s="76"/>
      <c r="C451" s="158"/>
      <c r="D451" s="158"/>
      <c r="E451" s="158"/>
      <c r="F451" s="158"/>
      <c r="G451" s="158"/>
      <c r="H451" s="154"/>
    </row>
    <row r="452" spans="1:8" ht="26.25" customHeight="1" x14ac:dyDescent="0.25">
      <c r="A452" s="259" t="s">
        <v>1</v>
      </c>
      <c r="B452" s="259" t="s">
        <v>10</v>
      </c>
      <c r="C452" s="258" t="s">
        <v>355</v>
      </c>
      <c r="D452" s="258" t="s">
        <v>354</v>
      </c>
      <c r="E452" s="258" t="s">
        <v>356</v>
      </c>
      <c r="F452" s="258" t="s">
        <v>357</v>
      </c>
      <c r="G452" s="258" t="s">
        <v>358</v>
      </c>
      <c r="H452" s="259" t="s">
        <v>359</v>
      </c>
    </row>
    <row r="453" spans="1:8" ht="19.7" customHeight="1" x14ac:dyDescent="0.25">
      <c r="A453" s="272">
        <v>3</v>
      </c>
      <c r="B453" s="272" t="s">
        <v>254</v>
      </c>
      <c r="C453" s="273">
        <f>C454</f>
        <v>105</v>
      </c>
      <c r="D453" s="273">
        <f t="shared" ref="D453:F453" si="153">D454</f>
        <v>0</v>
      </c>
      <c r="E453" s="273">
        <f t="shared" si="153"/>
        <v>3092.83</v>
      </c>
      <c r="F453" s="273">
        <f t="shared" si="153"/>
        <v>2148.79</v>
      </c>
      <c r="G453" s="273">
        <f>F453/C453*100</f>
        <v>2046.4666666666667</v>
      </c>
      <c r="H453" s="273">
        <f>F453/E453*100</f>
        <v>69.476498869966989</v>
      </c>
    </row>
    <row r="454" spans="1:8" ht="19.7" customHeight="1" x14ac:dyDescent="0.25">
      <c r="A454" s="69">
        <v>32</v>
      </c>
      <c r="B454" s="69" t="s">
        <v>33</v>
      </c>
      <c r="C454" s="96">
        <f>C455+C457+C461+C463</f>
        <v>105</v>
      </c>
      <c r="D454" s="96">
        <f t="shared" ref="D454:F454" si="154">D455+D457+D461+D463</f>
        <v>0</v>
      </c>
      <c r="E454" s="96">
        <f t="shared" si="154"/>
        <v>3092.83</v>
      </c>
      <c r="F454" s="96">
        <f t="shared" si="154"/>
        <v>2148.79</v>
      </c>
      <c r="G454" s="96">
        <f>F454/C454*100</f>
        <v>2046.4666666666667</v>
      </c>
      <c r="H454" s="96">
        <f>F454/E454*100</f>
        <v>69.476498869966989</v>
      </c>
    </row>
    <row r="455" spans="1:8" ht="24" customHeight="1" x14ac:dyDescent="0.25">
      <c r="A455" s="45">
        <v>321</v>
      </c>
      <c r="B455" s="46" t="s">
        <v>34</v>
      </c>
      <c r="C455" s="47">
        <f>C456</f>
        <v>105</v>
      </c>
      <c r="D455" s="47">
        <f>D456</f>
        <v>0</v>
      </c>
      <c r="E455" s="47">
        <f>E456</f>
        <v>400</v>
      </c>
      <c r="F455" s="47">
        <f t="shared" ref="F455" si="155">F456</f>
        <v>362.64</v>
      </c>
      <c r="G455" s="47">
        <f t="shared" ref="G455:G467" si="156">F455/C455*100</f>
        <v>345.37142857142857</v>
      </c>
      <c r="H455" s="47">
        <f t="shared" ref="H455:H467" si="157">F455/E455*100</f>
        <v>90.66</v>
      </c>
    </row>
    <row r="456" spans="1:8" ht="19.7" customHeight="1" x14ac:dyDescent="0.25">
      <c r="A456" s="48">
        <v>3211</v>
      </c>
      <c r="B456" s="49" t="s">
        <v>36</v>
      </c>
      <c r="C456" s="50">
        <v>105</v>
      </c>
      <c r="D456" s="50">
        <v>0</v>
      </c>
      <c r="E456" s="50">
        <v>400</v>
      </c>
      <c r="F456" s="91">
        <v>362.64</v>
      </c>
      <c r="G456" s="50">
        <f t="shared" si="156"/>
        <v>345.37142857142857</v>
      </c>
      <c r="H456" s="50">
        <f t="shared" si="157"/>
        <v>90.66</v>
      </c>
    </row>
    <row r="457" spans="1:8" ht="29.25" customHeight="1" x14ac:dyDescent="0.25">
      <c r="A457" s="45">
        <v>322</v>
      </c>
      <c r="B457" s="51" t="s">
        <v>41</v>
      </c>
      <c r="C457" s="47">
        <f>C458+C459+C460</f>
        <v>0</v>
      </c>
      <c r="D457" s="47">
        <f t="shared" ref="D457:F457" si="158">D458+D459+D460</f>
        <v>0</v>
      </c>
      <c r="E457" s="47">
        <f t="shared" si="158"/>
        <v>1050</v>
      </c>
      <c r="F457" s="47">
        <f t="shared" si="158"/>
        <v>394.19</v>
      </c>
      <c r="G457" s="47">
        <v>0</v>
      </c>
      <c r="H457" s="47">
        <f t="shared" si="157"/>
        <v>37.54190476190476</v>
      </c>
    </row>
    <row r="458" spans="1:8" ht="27" customHeight="1" x14ac:dyDescent="0.25">
      <c r="A458" s="48">
        <v>3221</v>
      </c>
      <c r="B458" s="52" t="s">
        <v>43</v>
      </c>
      <c r="C458" s="50">
        <v>0</v>
      </c>
      <c r="D458" s="50">
        <v>0</v>
      </c>
      <c r="E458" s="50">
        <v>1000</v>
      </c>
      <c r="F458" s="91">
        <v>28.56</v>
      </c>
      <c r="G458" s="50">
        <v>0</v>
      </c>
      <c r="H458" s="50">
        <f t="shared" si="157"/>
        <v>2.8559999999999999</v>
      </c>
    </row>
    <row r="459" spans="1:8" ht="19.7" customHeight="1" x14ac:dyDescent="0.25">
      <c r="A459" s="48">
        <v>3222</v>
      </c>
      <c r="B459" s="49" t="s">
        <v>44</v>
      </c>
      <c r="C459" s="50">
        <v>0</v>
      </c>
      <c r="D459" s="50">
        <v>0</v>
      </c>
      <c r="E459" s="50">
        <v>50</v>
      </c>
      <c r="F459" s="91">
        <v>365.63</v>
      </c>
      <c r="G459" s="50">
        <v>0</v>
      </c>
      <c r="H459" s="50">
        <f>F459/E459*100</f>
        <v>731.26</v>
      </c>
    </row>
    <row r="460" spans="1:8" ht="19.7" customHeight="1" x14ac:dyDescent="0.25">
      <c r="A460" s="48">
        <v>3222</v>
      </c>
      <c r="B460" s="49" t="s">
        <v>44</v>
      </c>
      <c r="C460" s="50">
        <v>0</v>
      </c>
      <c r="D460" s="50">
        <v>0</v>
      </c>
      <c r="E460" s="50">
        <v>0</v>
      </c>
      <c r="F460" s="91">
        <v>0</v>
      </c>
      <c r="G460" s="50">
        <v>0</v>
      </c>
      <c r="H460" s="50">
        <v>0</v>
      </c>
    </row>
    <row r="461" spans="1:8" ht="19.7" customHeight="1" x14ac:dyDescent="0.25">
      <c r="A461" s="45">
        <v>323</v>
      </c>
      <c r="B461" s="51" t="s">
        <v>49</v>
      </c>
      <c r="C461" s="47">
        <f>C462</f>
        <v>0</v>
      </c>
      <c r="D461" s="47">
        <f t="shared" ref="D461:F461" si="159">D462</f>
        <v>0</v>
      </c>
      <c r="E461" s="47">
        <f t="shared" si="159"/>
        <v>450</v>
      </c>
      <c r="F461" s="47">
        <f t="shared" si="159"/>
        <v>437.5</v>
      </c>
      <c r="G461" s="47">
        <v>0</v>
      </c>
      <c r="H461" s="47">
        <f t="shared" si="157"/>
        <v>97.222222222222214</v>
      </c>
    </row>
    <row r="462" spans="1:8" ht="28.5" customHeight="1" x14ac:dyDescent="0.25">
      <c r="A462" s="48">
        <v>3231</v>
      </c>
      <c r="B462" s="52" t="s">
        <v>314</v>
      </c>
      <c r="C462" s="50">
        <v>0</v>
      </c>
      <c r="D462" s="50">
        <v>0</v>
      </c>
      <c r="E462" s="50">
        <v>450</v>
      </c>
      <c r="F462" s="91">
        <v>437.5</v>
      </c>
      <c r="G462" s="50">
        <v>0</v>
      </c>
      <c r="H462" s="50">
        <f t="shared" si="157"/>
        <v>97.222222222222214</v>
      </c>
    </row>
    <row r="463" spans="1:8" ht="26.25" customHeight="1" x14ac:dyDescent="0.25">
      <c r="A463" s="45">
        <v>329</v>
      </c>
      <c r="B463" s="51" t="s">
        <v>63</v>
      </c>
      <c r="C463" s="47">
        <f>C464+C465</f>
        <v>0</v>
      </c>
      <c r="D463" s="47">
        <f t="shared" ref="D463:F463" si="160">D464+D465</f>
        <v>0</v>
      </c>
      <c r="E463" s="47">
        <f t="shared" si="160"/>
        <v>1192.83</v>
      </c>
      <c r="F463" s="47">
        <f t="shared" si="160"/>
        <v>954.46</v>
      </c>
      <c r="G463" s="47">
        <v>0</v>
      </c>
      <c r="H463" s="47">
        <f t="shared" si="157"/>
        <v>80.016431511615238</v>
      </c>
    </row>
    <row r="464" spans="1:8" ht="42.75" customHeight="1" x14ac:dyDescent="0.25">
      <c r="A464" s="48">
        <v>3291</v>
      </c>
      <c r="B464" s="29" t="s">
        <v>65</v>
      </c>
      <c r="C464" s="50">
        <v>0</v>
      </c>
      <c r="D464" s="50">
        <v>0</v>
      </c>
      <c r="E464" s="50">
        <v>950</v>
      </c>
      <c r="F464" s="91">
        <v>941.22</v>
      </c>
      <c r="G464" s="50">
        <v>0</v>
      </c>
      <c r="H464" s="50">
        <f t="shared" si="157"/>
        <v>99.07578947368421</v>
      </c>
    </row>
    <row r="465" spans="1:8" ht="19.7" customHeight="1" x14ac:dyDescent="0.25">
      <c r="A465" s="53">
        <v>3293</v>
      </c>
      <c r="B465" s="49" t="s">
        <v>67</v>
      </c>
      <c r="C465" s="50">
        <v>0</v>
      </c>
      <c r="D465" s="50">
        <v>0</v>
      </c>
      <c r="E465" s="50">
        <v>242.83</v>
      </c>
      <c r="F465" s="91">
        <v>13.24</v>
      </c>
      <c r="G465" s="50">
        <v>0</v>
      </c>
      <c r="H465" s="50">
        <f t="shared" si="157"/>
        <v>5.4523740888687557</v>
      </c>
    </row>
    <row r="466" spans="1:8" ht="19.7" customHeight="1" x14ac:dyDescent="0.25">
      <c r="A466" s="304" t="s">
        <v>243</v>
      </c>
      <c r="B466" s="305"/>
      <c r="C466" s="54">
        <f>C453</f>
        <v>105</v>
      </c>
      <c r="D466" s="54">
        <f>D453</f>
        <v>0</v>
      </c>
      <c r="E466" s="54">
        <f>E453</f>
        <v>3092.83</v>
      </c>
      <c r="F466" s="54">
        <f t="shared" ref="F466" si="161">F453</f>
        <v>2148.79</v>
      </c>
      <c r="G466" s="54">
        <f t="shared" si="156"/>
        <v>2046.4666666666667</v>
      </c>
      <c r="H466" s="54">
        <f t="shared" si="157"/>
        <v>69.476498869966989</v>
      </c>
    </row>
    <row r="467" spans="1:8" ht="19.7" customHeight="1" x14ac:dyDescent="0.25">
      <c r="A467" s="336" t="s">
        <v>188</v>
      </c>
      <c r="B467" s="337"/>
      <c r="C467" s="92">
        <f>C466+C449+C438++C413+C405+C394+C358+C328</f>
        <v>966159.56</v>
      </c>
      <c r="D467" s="92">
        <f>D466+D449+D438++D413+D405+D394+D358+D328</f>
        <v>1237283.6100000001</v>
      </c>
      <c r="E467" s="92">
        <f>E466+E449+E438++E413+E405+E394+E358+E328</f>
        <v>1459405.3599999999</v>
      </c>
      <c r="F467" s="92">
        <f t="shared" ref="F467" si="162">F466+F449+F438++F413+F405+F394+F358+F328</f>
        <v>1425445.5200000003</v>
      </c>
      <c r="G467" s="92">
        <f t="shared" si="156"/>
        <v>147.53727841807</v>
      </c>
      <c r="H467" s="92">
        <f t="shared" si="157"/>
        <v>97.673035817821059</v>
      </c>
    </row>
    <row r="468" spans="1:8" ht="19.7" customHeight="1" x14ac:dyDescent="0.25">
      <c r="A468" s="61"/>
      <c r="B468" s="93"/>
      <c r="C468" s="59"/>
      <c r="D468" s="59"/>
      <c r="E468" s="59"/>
      <c r="F468" s="59"/>
      <c r="G468" s="59"/>
      <c r="H468" s="60"/>
    </row>
    <row r="469" spans="1:8" ht="44.25" customHeight="1" x14ac:dyDescent="0.25">
      <c r="A469" s="153"/>
      <c r="B469" s="153"/>
      <c r="C469" s="158"/>
      <c r="D469" s="158"/>
      <c r="E469" s="158"/>
      <c r="F469" s="158"/>
      <c r="G469" s="158"/>
      <c r="H469" s="154"/>
    </row>
    <row r="470" spans="1:8" ht="28.5" customHeight="1" x14ac:dyDescent="0.25">
      <c r="A470" s="347" t="s">
        <v>189</v>
      </c>
      <c r="B470" s="347"/>
      <c r="C470" s="347"/>
      <c r="D470" s="347"/>
      <c r="E470" s="347"/>
      <c r="F470" s="347"/>
      <c r="G470" s="347"/>
      <c r="H470" s="347"/>
    </row>
    <row r="471" spans="1:8" ht="22.5" customHeight="1" x14ac:dyDescent="0.25">
      <c r="A471" s="276" t="s">
        <v>287</v>
      </c>
      <c r="B471" s="326"/>
      <c r="C471" s="213"/>
      <c r="D471" s="213"/>
      <c r="E471" s="213"/>
      <c r="F471" s="213"/>
      <c r="G471" s="213"/>
      <c r="H471" s="212"/>
    </row>
    <row r="472" spans="1:8" ht="24" customHeight="1" x14ac:dyDescent="0.25">
      <c r="A472" s="7" t="s">
        <v>1</v>
      </c>
      <c r="B472" s="7" t="s">
        <v>10</v>
      </c>
      <c r="C472" s="6" t="s">
        <v>355</v>
      </c>
      <c r="D472" s="6" t="s">
        <v>354</v>
      </c>
      <c r="E472" s="6" t="s">
        <v>356</v>
      </c>
      <c r="F472" s="6" t="s">
        <v>357</v>
      </c>
      <c r="G472" s="6" t="s">
        <v>358</v>
      </c>
      <c r="H472" s="7" t="s">
        <v>359</v>
      </c>
    </row>
    <row r="473" spans="1:8" ht="19.7" customHeight="1" x14ac:dyDescent="0.25">
      <c r="A473" s="43">
        <v>3</v>
      </c>
      <c r="B473" s="95" t="s">
        <v>254</v>
      </c>
      <c r="C473" s="44">
        <f>C474</f>
        <v>0</v>
      </c>
      <c r="D473" s="44">
        <f>D474</f>
        <v>0</v>
      </c>
      <c r="E473" s="44">
        <f>E474</f>
        <v>0</v>
      </c>
      <c r="F473" s="44">
        <f t="shared" ref="F473" si="163">F474</f>
        <v>0</v>
      </c>
      <c r="G473" s="44">
        <v>0</v>
      </c>
      <c r="H473" s="44">
        <v>0</v>
      </c>
    </row>
    <row r="474" spans="1:8" ht="19.7" customHeight="1" x14ac:dyDescent="0.25">
      <c r="A474" s="45">
        <v>32</v>
      </c>
      <c r="B474" s="45" t="s">
        <v>33</v>
      </c>
      <c r="C474" s="47">
        <f t="shared" ref="C474:F475" si="164">C475</f>
        <v>0</v>
      </c>
      <c r="D474" s="47">
        <f t="shared" si="164"/>
        <v>0</v>
      </c>
      <c r="E474" s="47">
        <f t="shared" si="164"/>
        <v>0</v>
      </c>
      <c r="F474" s="47">
        <f t="shared" si="164"/>
        <v>0</v>
      </c>
      <c r="G474" s="47">
        <v>0</v>
      </c>
      <c r="H474" s="47">
        <v>0</v>
      </c>
    </row>
    <row r="475" spans="1:8" ht="19.7" customHeight="1" x14ac:dyDescent="0.25">
      <c r="A475" s="45">
        <v>323</v>
      </c>
      <c r="B475" s="45" t="s">
        <v>49</v>
      </c>
      <c r="C475" s="47">
        <f t="shared" si="164"/>
        <v>0</v>
      </c>
      <c r="D475" s="47">
        <f t="shared" si="164"/>
        <v>0</v>
      </c>
      <c r="E475" s="47">
        <f t="shared" si="164"/>
        <v>0</v>
      </c>
      <c r="F475" s="47">
        <f t="shared" si="164"/>
        <v>0</v>
      </c>
      <c r="G475" s="47">
        <v>0</v>
      </c>
      <c r="H475" s="47">
        <v>0</v>
      </c>
    </row>
    <row r="476" spans="1:8" ht="27" customHeight="1" x14ac:dyDescent="0.25">
      <c r="A476" s="48">
        <v>3232</v>
      </c>
      <c r="B476" s="49" t="s">
        <v>53</v>
      </c>
      <c r="C476" s="50">
        <v>0</v>
      </c>
      <c r="D476" s="47">
        <v>0</v>
      </c>
      <c r="E476" s="50">
        <v>0</v>
      </c>
      <c r="F476" s="50">
        <v>0</v>
      </c>
      <c r="G476" s="50">
        <v>0</v>
      </c>
      <c r="H476" s="50">
        <v>0</v>
      </c>
    </row>
    <row r="477" spans="1:8" ht="42" customHeight="1" x14ac:dyDescent="0.25">
      <c r="A477" s="98">
        <v>4</v>
      </c>
      <c r="B477" s="99" t="s">
        <v>271</v>
      </c>
      <c r="C477" s="54">
        <f>C478+C481</f>
        <v>1119.01</v>
      </c>
      <c r="D477" s="54">
        <f>D478+D481</f>
        <v>0</v>
      </c>
      <c r="E477" s="54">
        <f>E478+E481</f>
        <v>0</v>
      </c>
      <c r="F477" s="54">
        <f t="shared" ref="F477" si="165">F478+F481</f>
        <v>0</v>
      </c>
      <c r="G477" s="54">
        <f t="shared" ref="G477:G484" si="166">F477/C477*100</f>
        <v>0</v>
      </c>
      <c r="H477" s="54">
        <v>0</v>
      </c>
    </row>
    <row r="478" spans="1:8" ht="39.75" customHeight="1" x14ac:dyDescent="0.25">
      <c r="A478" s="45">
        <v>42</v>
      </c>
      <c r="B478" s="46" t="s">
        <v>270</v>
      </c>
      <c r="C478" s="47">
        <f>C479</f>
        <v>0</v>
      </c>
      <c r="D478" s="47">
        <f t="shared" ref="D478:F479" si="167">D479</f>
        <v>0</v>
      </c>
      <c r="E478" s="47">
        <f t="shared" si="167"/>
        <v>0</v>
      </c>
      <c r="F478" s="47">
        <f t="shared" si="167"/>
        <v>0</v>
      </c>
      <c r="G478" s="47">
        <v>0</v>
      </c>
      <c r="H478" s="47">
        <v>0</v>
      </c>
    </row>
    <row r="479" spans="1:8" ht="22.5" customHeight="1" x14ac:dyDescent="0.25">
      <c r="A479" s="45">
        <v>422</v>
      </c>
      <c r="B479" s="46" t="s">
        <v>77</v>
      </c>
      <c r="C479" s="47">
        <f>C480</f>
        <v>0</v>
      </c>
      <c r="D479" s="47">
        <f t="shared" si="167"/>
        <v>0</v>
      </c>
      <c r="E479" s="47">
        <f t="shared" si="167"/>
        <v>0</v>
      </c>
      <c r="F479" s="47">
        <f t="shared" si="167"/>
        <v>0</v>
      </c>
      <c r="G479" s="47">
        <v>0</v>
      </c>
      <c r="H479" s="47">
        <v>0</v>
      </c>
    </row>
    <row r="480" spans="1:8" ht="23.25" customHeight="1" x14ac:dyDescent="0.25">
      <c r="A480" s="48" t="s">
        <v>78</v>
      </c>
      <c r="B480" s="49" t="s">
        <v>79</v>
      </c>
      <c r="C480" s="50">
        <v>0</v>
      </c>
      <c r="D480" s="50">
        <v>0</v>
      </c>
      <c r="E480" s="50">
        <v>0</v>
      </c>
      <c r="F480" s="50">
        <v>0</v>
      </c>
      <c r="G480" s="50">
        <v>0</v>
      </c>
      <c r="H480" s="50">
        <v>0</v>
      </c>
    </row>
    <row r="481" spans="1:8" ht="43.5" customHeight="1" x14ac:dyDescent="0.25">
      <c r="A481" s="45">
        <v>45</v>
      </c>
      <c r="B481" s="46" t="s">
        <v>269</v>
      </c>
      <c r="C481" s="47">
        <f>C482</f>
        <v>1119.01</v>
      </c>
      <c r="D481" s="47">
        <f t="shared" ref="D481:F482" si="168">D482</f>
        <v>0</v>
      </c>
      <c r="E481" s="47">
        <f t="shared" si="168"/>
        <v>0</v>
      </c>
      <c r="F481" s="47">
        <f t="shared" si="168"/>
        <v>0</v>
      </c>
      <c r="G481" s="47">
        <f t="shared" si="166"/>
        <v>0</v>
      </c>
      <c r="H481" s="47">
        <v>0</v>
      </c>
    </row>
    <row r="482" spans="1:8" ht="35.25" customHeight="1" x14ac:dyDescent="0.25">
      <c r="A482" s="45">
        <v>451</v>
      </c>
      <c r="B482" s="46" t="s">
        <v>84</v>
      </c>
      <c r="C482" s="47">
        <f>C483</f>
        <v>1119.01</v>
      </c>
      <c r="D482" s="47">
        <f t="shared" si="168"/>
        <v>0</v>
      </c>
      <c r="E482" s="47">
        <f t="shared" si="168"/>
        <v>0</v>
      </c>
      <c r="F482" s="47">
        <f t="shared" si="168"/>
        <v>0</v>
      </c>
      <c r="G482" s="47">
        <f t="shared" si="166"/>
        <v>0</v>
      </c>
      <c r="H482" s="47">
        <v>0</v>
      </c>
    </row>
    <row r="483" spans="1:8" ht="30" customHeight="1" x14ac:dyDescent="0.25">
      <c r="A483" s="48">
        <v>4511</v>
      </c>
      <c r="B483" s="49" t="s">
        <v>84</v>
      </c>
      <c r="C483" s="50">
        <v>1119.01</v>
      </c>
      <c r="D483" s="50">
        <v>0</v>
      </c>
      <c r="E483" s="50">
        <v>0</v>
      </c>
      <c r="F483" s="50">
        <v>0</v>
      </c>
      <c r="G483" s="50">
        <f t="shared" si="166"/>
        <v>0</v>
      </c>
      <c r="H483" s="50">
        <v>0</v>
      </c>
    </row>
    <row r="484" spans="1:8" ht="27" customHeight="1" x14ac:dyDescent="0.25">
      <c r="A484" s="312" t="s">
        <v>244</v>
      </c>
      <c r="B484" s="313"/>
      <c r="C484" s="54">
        <f>C473+C477</f>
        <v>1119.01</v>
      </c>
      <c r="D484" s="54">
        <f>D473+D477</f>
        <v>0</v>
      </c>
      <c r="E484" s="54">
        <f>E473+E477</f>
        <v>0</v>
      </c>
      <c r="F484" s="54">
        <f t="shared" ref="F484" si="169">F473+F477</f>
        <v>0</v>
      </c>
      <c r="G484" s="54">
        <f t="shared" si="166"/>
        <v>0</v>
      </c>
      <c r="H484" s="54">
        <v>0</v>
      </c>
    </row>
    <row r="485" spans="1:8" ht="71.25" customHeight="1" x14ac:dyDescent="0.25">
      <c r="A485" s="100"/>
      <c r="B485" s="100"/>
      <c r="C485" s="59"/>
      <c r="D485" s="59"/>
      <c r="E485" s="59"/>
      <c r="F485" s="59"/>
      <c r="G485" s="59"/>
      <c r="H485" s="59"/>
    </row>
    <row r="486" spans="1:8" ht="19.7" customHeight="1" x14ac:dyDescent="0.25">
      <c r="A486" s="276" t="s">
        <v>288</v>
      </c>
      <c r="B486" s="326"/>
      <c r="C486" s="94"/>
      <c r="D486" s="94"/>
      <c r="E486" s="94"/>
      <c r="F486" s="94"/>
      <c r="G486" s="94"/>
      <c r="H486" s="76"/>
    </row>
    <row r="487" spans="1:8" ht="23.25" customHeight="1" x14ac:dyDescent="0.25">
      <c r="A487" s="7" t="s">
        <v>1</v>
      </c>
      <c r="B487" s="7" t="s">
        <v>10</v>
      </c>
      <c r="C487" s="6" t="s">
        <v>355</v>
      </c>
      <c r="D487" s="6" t="s">
        <v>354</v>
      </c>
      <c r="E487" s="6" t="s">
        <v>356</v>
      </c>
      <c r="F487" s="6" t="s">
        <v>357</v>
      </c>
      <c r="G487" s="6" t="s">
        <v>358</v>
      </c>
      <c r="H487" s="7" t="s">
        <v>359</v>
      </c>
    </row>
    <row r="488" spans="1:8" ht="40.5" customHeight="1" x14ac:dyDescent="0.25">
      <c r="A488" s="101">
        <v>4</v>
      </c>
      <c r="B488" s="102" t="s">
        <v>271</v>
      </c>
      <c r="C488" s="44">
        <f>C489</f>
        <v>11945.05</v>
      </c>
      <c r="D488" s="44">
        <f>D489</f>
        <v>0</v>
      </c>
      <c r="E488" s="44">
        <f>E489</f>
        <v>0</v>
      </c>
      <c r="F488" s="44">
        <f t="shared" ref="F488" si="170">F489</f>
        <v>0</v>
      </c>
      <c r="G488" s="44">
        <f>F488/C488*100</f>
        <v>0</v>
      </c>
      <c r="H488" s="44">
        <v>0</v>
      </c>
    </row>
    <row r="489" spans="1:8" ht="36.75" customHeight="1" x14ac:dyDescent="0.25">
      <c r="A489" s="45">
        <v>45</v>
      </c>
      <c r="B489" s="46" t="s">
        <v>269</v>
      </c>
      <c r="C489" s="47">
        <f>C490</f>
        <v>11945.05</v>
      </c>
      <c r="D489" s="47">
        <f t="shared" ref="D489:F490" si="171">D490</f>
        <v>0</v>
      </c>
      <c r="E489" s="47">
        <f t="shared" si="171"/>
        <v>0</v>
      </c>
      <c r="F489" s="47">
        <f t="shared" si="171"/>
        <v>0</v>
      </c>
      <c r="G489" s="47">
        <f t="shared" ref="G489:G492" si="172">F489/C489*100</f>
        <v>0</v>
      </c>
      <c r="H489" s="47">
        <v>0</v>
      </c>
    </row>
    <row r="490" spans="1:8" ht="34.5" customHeight="1" x14ac:dyDescent="0.25">
      <c r="A490" s="45">
        <v>451</v>
      </c>
      <c r="B490" s="46" t="s">
        <v>84</v>
      </c>
      <c r="C490" s="47">
        <f>C491</f>
        <v>11945.05</v>
      </c>
      <c r="D490" s="47">
        <f t="shared" si="171"/>
        <v>0</v>
      </c>
      <c r="E490" s="47">
        <f t="shared" si="171"/>
        <v>0</v>
      </c>
      <c r="F490" s="47">
        <f t="shared" si="171"/>
        <v>0</v>
      </c>
      <c r="G490" s="47">
        <f t="shared" si="172"/>
        <v>0</v>
      </c>
      <c r="H490" s="47">
        <v>0</v>
      </c>
    </row>
    <row r="491" spans="1:8" ht="33" customHeight="1" x14ac:dyDescent="0.25">
      <c r="A491" s="48">
        <v>4511</v>
      </c>
      <c r="B491" s="49" t="s">
        <v>84</v>
      </c>
      <c r="C491" s="50">
        <v>11945.05</v>
      </c>
      <c r="D491" s="50">
        <v>0</v>
      </c>
      <c r="E491" s="50">
        <v>0</v>
      </c>
      <c r="F491" s="50">
        <v>0</v>
      </c>
      <c r="G491" s="50">
        <f t="shared" si="172"/>
        <v>0</v>
      </c>
      <c r="H491" s="50">
        <v>0</v>
      </c>
    </row>
    <row r="492" spans="1:8" ht="19.7" customHeight="1" x14ac:dyDescent="0.25">
      <c r="A492" s="312" t="s">
        <v>289</v>
      </c>
      <c r="B492" s="313"/>
      <c r="C492" s="54">
        <f>C488</f>
        <v>11945.05</v>
      </c>
      <c r="D492" s="54">
        <f>D488</f>
        <v>0</v>
      </c>
      <c r="E492" s="54">
        <f>E488</f>
        <v>0</v>
      </c>
      <c r="F492" s="54">
        <f t="shared" ref="F492" si="173">F488</f>
        <v>0</v>
      </c>
      <c r="G492" s="44">
        <f t="shared" si="172"/>
        <v>0</v>
      </c>
      <c r="H492" s="44">
        <v>0</v>
      </c>
    </row>
    <row r="493" spans="1:8" ht="16.149999999999999" customHeight="1" x14ac:dyDescent="0.25">
      <c r="A493" s="100"/>
      <c r="B493" s="100"/>
      <c r="C493" s="59"/>
      <c r="D493" s="59"/>
      <c r="E493" s="59"/>
      <c r="F493" s="59"/>
      <c r="G493" s="59"/>
      <c r="H493" s="59"/>
    </row>
    <row r="494" spans="1:8" ht="8.4499999999999993" customHeight="1" x14ac:dyDescent="0.25">
      <c r="A494" s="100"/>
      <c r="B494" s="100"/>
      <c r="C494" s="156"/>
      <c r="D494" s="158"/>
      <c r="E494" s="158"/>
      <c r="F494" s="158"/>
      <c r="G494" s="158"/>
      <c r="H494" s="154"/>
    </row>
    <row r="495" spans="1:8" ht="17.45" hidden="1" customHeight="1" x14ac:dyDescent="0.25">
      <c r="A495" s="100"/>
      <c r="B495" s="100"/>
      <c r="C495" s="156"/>
      <c r="D495" s="158"/>
      <c r="E495" s="158"/>
      <c r="F495" s="158"/>
      <c r="G495" s="158"/>
      <c r="H495" s="154"/>
    </row>
    <row r="496" spans="1:8" ht="15.6" customHeight="1" x14ac:dyDescent="0.25">
      <c r="A496" s="276" t="s">
        <v>124</v>
      </c>
      <c r="B496" s="334"/>
      <c r="C496" s="156"/>
      <c r="D496" s="158"/>
      <c r="E496" s="158"/>
      <c r="F496" s="158"/>
      <c r="G496" s="158"/>
      <c r="H496" s="154"/>
    </row>
    <row r="497" spans="1:8" ht="26.25" customHeight="1" x14ac:dyDescent="0.25">
      <c r="A497" s="7" t="s">
        <v>1</v>
      </c>
      <c r="B497" s="7" t="s">
        <v>10</v>
      </c>
      <c r="C497" s="6" t="s">
        <v>355</v>
      </c>
      <c r="D497" s="6" t="s">
        <v>354</v>
      </c>
      <c r="E497" s="6" t="s">
        <v>356</v>
      </c>
      <c r="F497" s="6" t="s">
        <v>357</v>
      </c>
      <c r="G497" s="6" t="s">
        <v>358</v>
      </c>
      <c r="H497" s="7" t="s">
        <v>359</v>
      </c>
    </row>
    <row r="498" spans="1:8" ht="37.5" customHeight="1" x14ac:dyDescent="0.25">
      <c r="A498" s="103">
        <v>4</v>
      </c>
      <c r="B498" s="43" t="s">
        <v>268</v>
      </c>
      <c r="C498" s="44">
        <f>C499</f>
        <v>0</v>
      </c>
      <c r="D498" s="44">
        <f>D499</f>
        <v>850.76</v>
      </c>
      <c r="E498" s="44">
        <f>E499</f>
        <v>904.38</v>
      </c>
      <c r="F498" s="44">
        <f t="shared" ref="F498" si="174">F499</f>
        <v>0</v>
      </c>
      <c r="G498" s="44">
        <v>0</v>
      </c>
      <c r="H498" s="44">
        <f>F498/E498*100</f>
        <v>0</v>
      </c>
    </row>
    <row r="499" spans="1:8" ht="40.5" customHeight="1" x14ac:dyDescent="0.25">
      <c r="A499" s="45">
        <v>42</v>
      </c>
      <c r="B499" s="46" t="s">
        <v>76</v>
      </c>
      <c r="C499" s="47">
        <f>C500+C502</f>
        <v>0</v>
      </c>
      <c r="D499" s="47">
        <f>D500+D502</f>
        <v>850.76</v>
      </c>
      <c r="E499" s="47">
        <f>E500+E502</f>
        <v>904.38</v>
      </c>
      <c r="F499" s="47">
        <f t="shared" ref="F499" si="175">F500+F502</f>
        <v>0</v>
      </c>
      <c r="G499" s="47">
        <v>0</v>
      </c>
      <c r="H499" s="47">
        <f t="shared" ref="H499:H504" si="176">F499/E499*100</f>
        <v>0</v>
      </c>
    </row>
    <row r="500" spans="1:8" ht="19.7" customHeight="1" x14ac:dyDescent="0.25">
      <c r="A500" s="45">
        <v>422</v>
      </c>
      <c r="B500" s="46" t="s">
        <v>77</v>
      </c>
      <c r="C500" s="47">
        <f>C501</f>
        <v>0</v>
      </c>
      <c r="D500" s="47">
        <f>D501</f>
        <v>500</v>
      </c>
      <c r="E500" s="47">
        <f>E501</f>
        <v>400</v>
      </c>
      <c r="F500" s="47">
        <f t="shared" ref="F500" si="177">F501</f>
        <v>0</v>
      </c>
      <c r="G500" s="47">
        <v>0</v>
      </c>
      <c r="H500" s="47">
        <f t="shared" si="176"/>
        <v>0</v>
      </c>
    </row>
    <row r="501" spans="1:8" ht="28.5" customHeight="1" x14ac:dyDescent="0.25">
      <c r="A501" s="48">
        <v>4221</v>
      </c>
      <c r="B501" s="49" t="s">
        <v>129</v>
      </c>
      <c r="C501" s="50">
        <v>0</v>
      </c>
      <c r="D501" s="50">
        <v>500</v>
      </c>
      <c r="E501" s="50">
        <v>400</v>
      </c>
      <c r="F501" s="50">
        <v>0</v>
      </c>
      <c r="G501" s="50">
        <v>0</v>
      </c>
      <c r="H501" s="50">
        <f t="shared" si="176"/>
        <v>0</v>
      </c>
    </row>
    <row r="502" spans="1:8" ht="19.7" customHeight="1" x14ac:dyDescent="0.25">
      <c r="A502" s="45">
        <v>424</v>
      </c>
      <c r="B502" s="46" t="s">
        <v>81</v>
      </c>
      <c r="C502" s="47">
        <f>C503</f>
        <v>0</v>
      </c>
      <c r="D502" s="47">
        <f>D503</f>
        <v>350.76</v>
      </c>
      <c r="E502" s="47">
        <f>E503</f>
        <v>504.38</v>
      </c>
      <c r="F502" s="47">
        <f t="shared" ref="F502" si="178">F503</f>
        <v>0</v>
      </c>
      <c r="G502" s="47">
        <v>0</v>
      </c>
      <c r="H502" s="47">
        <f t="shared" si="176"/>
        <v>0</v>
      </c>
    </row>
    <row r="503" spans="1:8" ht="19.7" customHeight="1" x14ac:dyDescent="0.25">
      <c r="A503" s="48">
        <v>4241</v>
      </c>
      <c r="B503" s="49" t="s">
        <v>81</v>
      </c>
      <c r="C503" s="50">
        <v>0</v>
      </c>
      <c r="D503" s="50">
        <v>350.76</v>
      </c>
      <c r="E503" s="50">
        <v>504.38</v>
      </c>
      <c r="F503" s="50">
        <v>0</v>
      </c>
      <c r="G503" s="50">
        <v>0</v>
      </c>
      <c r="H503" s="50">
        <f t="shared" si="176"/>
        <v>0</v>
      </c>
    </row>
    <row r="504" spans="1:8" ht="19.7" customHeight="1" x14ac:dyDescent="0.25">
      <c r="A504" s="312" t="s">
        <v>245</v>
      </c>
      <c r="B504" s="313"/>
      <c r="C504" s="54">
        <f>C498</f>
        <v>0</v>
      </c>
      <c r="D504" s="54">
        <f>D498</f>
        <v>850.76</v>
      </c>
      <c r="E504" s="54">
        <f>E498</f>
        <v>904.38</v>
      </c>
      <c r="F504" s="54">
        <f t="shared" ref="F504" si="179">F498</f>
        <v>0</v>
      </c>
      <c r="G504" s="44">
        <v>0</v>
      </c>
      <c r="H504" s="44">
        <f t="shared" si="176"/>
        <v>0</v>
      </c>
    </row>
    <row r="505" spans="1:8" ht="32.25" customHeight="1" x14ac:dyDescent="0.25">
      <c r="A505" s="100"/>
      <c r="B505" s="100"/>
      <c r="C505" s="59"/>
      <c r="D505" s="59"/>
      <c r="E505" s="59"/>
      <c r="F505" s="59"/>
      <c r="G505" s="59"/>
      <c r="H505" s="59"/>
    </row>
    <row r="506" spans="1:8" ht="19.7" customHeight="1" x14ac:dyDescent="0.25">
      <c r="A506" s="276" t="s">
        <v>125</v>
      </c>
      <c r="B506" s="334"/>
      <c r="C506" s="156"/>
      <c r="D506" s="158"/>
      <c r="E506" s="158"/>
      <c r="F506" s="158"/>
      <c r="G506" s="158"/>
      <c r="H506" s="154"/>
    </row>
    <row r="507" spans="1:8" ht="24" customHeight="1" x14ac:dyDescent="0.25">
      <c r="A507" s="7" t="s">
        <v>1</v>
      </c>
      <c r="B507" s="7" t="s">
        <v>10</v>
      </c>
      <c r="C507" s="6" t="s">
        <v>355</v>
      </c>
      <c r="D507" s="6" t="s">
        <v>354</v>
      </c>
      <c r="E507" s="6" t="s">
        <v>356</v>
      </c>
      <c r="F507" s="6" t="s">
        <v>357</v>
      </c>
      <c r="G507" s="6" t="s">
        <v>358</v>
      </c>
      <c r="H507" s="7" t="s">
        <v>359</v>
      </c>
    </row>
    <row r="508" spans="1:8" ht="19.7" customHeight="1" x14ac:dyDescent="0.25">
      <c r="A508" s="43">
        <v>3</v>
      </c>
      <c r="B508" s="43" t="s">
        <v>254</v>
      </c>
      <c r="C508" s="104">
        <f>C519</f>
        <v>0</v>
      </c>
      <c r="D508" s="104">
        <f>D519</f>
        <v>0</v>
      </c>
      <c r="E508" s="104">
        <f>E519</f>
        <v>0</v>
      </c>
      <c r="F508" s="105">
        <f>F519</f>
        <v>224.29</v>
      </c>
      <c r="G508" s="105">
        <v>0</v>
      </c>
      <c r="H508" s="217">
        <v>0</v>
      </c>
    </row>
    <row r="509" spans="1:8" ht="19.7" customHeight="1" x14ac:dyDescent="0.25">
      <c r="A509" s="45">
        <v>32</v>
      </c>
      <c r="B509" s="45" t="s">
        <v>33</v>
      </c>
      <c r="C509" s="47">
        <f>C510+C512</f>
        <v>0</v>
      </c>
      <c r="D509" s="47">
        <f>D510+D512</f>
        <v>0</v>
      </c>
      <c r="E509" s="47">
        <f>E510+E512</f>
        <v>0</v>
      </c>
      <c r="F509" s="106">
        <f>F510+F512</f>
        <v>224.29</v>
      </c>
      <c r="G509" s="106">
        <v>0</v>
      </c>
      <c r="H509" s="47">
        <v>0</v>
      </c>
    </row>
    <row r="510" spans="1:8" ht="27" customHeight="1" x14ac:dyDescent="0.25">
      <c r="A510" s="45">
        <v>322</v>
      </c>
      <c r="B510" s="46" t="s">
        <v>41</v>
      </c>
      <c r="C510" s="47">
        <f>C511</f>
        <v>0</v>
      </c>
      <c r="D510" s="47">
        <f>D511</f>
        <v>0</v>
      </c>
      <c r="E510" s="47">
        <f>E511</f>
        <v>0</v>
      </c>
      <c r="F510" s="106">
        <f>F511</f>
        <v>224.29</v>
      </c>
      <c r="G510" s="106">
        <v>0</v>
      </c>
      <c r="H510" s="47">
        <v>0</v>
      </c>
    </row>
    <row r="511" spans="1:8" ht="28.5" customHeight="1" x14ac:dyDescent="0.25">
      <c r="A511" s="48">
        <v>3224</v>
      </c>
      <c r="B511" s="49" t="s">
        <v>126</v>
      </c>
      <c r="C511" s="50">
        <v>0</v>
      </c>
      <c r="D511" s="50">
        <v>0</v>
      </c>
      <c r="E511" s="50">
        <v>0</v>
      </c>
      <c r="F511" s="91">
        <v>224.29</v>
      </c>
      <c r="G511" s="91">
        <v>0</v>
      </c>
      <c r="H511" s="50">
        <v>0</v>
      </c>
    </row>
    <row r="512" spans="1:8" ht="19.7" customHeight="1" x14ac:dyDescent="0.25">
      <c r="A512" s="45">
        <v>323</v>
      </c>
      <c r="B512" s="45" t="s">
        <v>49</v>
      </c>
      <c r="C512" s="47">
        <f>C513+C514</f>
        <v>0</v>
      </c>
      <c r="D512" s="47">
        <f>D513+D514</f>
        <v>0</v>
      </c>
      <c r="E512" s="47">
        <f>E513+E514</f>
        <v>0</v>
      </c>
      <c r="F512" s="106">
        <f>F513+F514</f>
        <v>0</v>
      </c>
      <c r="G512" s="106">
        <v>0</v>
      </c>
      <c r="H512" s="47">
        <v>0</v>
      </c>
    </row>
    <row r="513" spans="1:8" ht="27" customHeight="1" x14ac:dyDescent="0.25">
      <c r="A513" s="48">
        <v>3232</v>
      </c>
      <c r="B513" s="49" t="s">
        <v>53</v>
      </c>
      <c r="C513" s="50">
        <v>0</v>
      </c>
      <c r="D513" s="50">
        <v>0</v>
      </c>
      <c r="E513" s="50">
        <v>0</v>
      </c>
      <c r="F513" s="91">
        <v>0</v>
      </c>
      <c r="G513" s="106">
        <v>0</v>
      </c>
      <c r="H513" s="47">
        <v>0</v>
      </c>
    </row>
    <row r="514" spans="1:8" ht="19.7" customHeight="1" x14ac:dyDescent="0.25">
      <c r="A514" s="48">
        <v>3238</v>
      </c>
      <c r="B514" s="48" t="s">
        <v>59</v>
      </c>
      <c r="C514" s="50">
        <v>0</v>
      </c>
      <c r="D514" s="50">
        <v>0</v>
      </c>
      <c r="E514" s="50">
        <v>0</v>
      </c>
      <c r="F514" s="91">
        <v>0</v>
      </c>
      <c r="G514" s="91">
        <v>0</v>
      </c>
      <c r="H514" s="50">
        <v>0</v>
      </c>
    </row>
    <row r="515" spans="1:8" ht="31.5" customHeight="1" x14ac:dyDescent="0.25">
      <c r="A515" s="98">
        <v>4</v>
      </c>
      <c r="B515" s="99" t="s">
        <v>273</v>
      </c>
      <c r="C515" s="54">
        <f>C516</f>
        <v>0</v>
      </c>
      <c r="D515" s="54">
        <f>D516</f>
        <v>0</v>
      </c>
      <c r="E515" s="54">
        <f>E516</f>
        <v>0</v>
      </c>
      <c r="F515" s="54">
        <f t="shared" ref="F515" si="180">F516</f>
        <v>0</v>
      </c>
      <c r="G515" s="217">
        <v>0</v>
      </c>
      <c r="H515" s="217">
        <v>0</v>
      </c>
    </row>
    <row r="516" spans="1:8" ht="36" customHeight="1" x14ac:dyDescent="0.25">
      <c r="A516" s="45">
        <v>42</v>
      </c>
      <c r="B516" s="46" t="s">
        <v>272</v>
      </c>
      <c r="C516" s="47">
        <f t="shared" ref="C516:F517" si="181">C517</f>
        <v>0</v>
      </c>
      <c r="D516" s="47">
        <f t="shared" si="181"/>
        <v>0</v>
      </c>
      <c r="E516" s="47">
        <f t="shared" si="181"/>
        <v>0</v>
      </c>
      <c r="F516" s="47">
        <f t="shared" si="181"/>
        <v>0</v>
      </c>
      <c r="G516" s="50">
        <v>0</v>
      </c>
      <c r="H516" s="50">
        <v>0</v>
      </c>
    </row>
    <row r="517" spans="1:8" ht="19.7" customHeight="1" x14ac:dyDescent="0.25">
      <c r="A517" s="45">
        <v>422</v>
      </c>
      <c r="B517" s="46" t="s">
        <v>77</v>
      </c>
      <c r="C517" s="47">
        <f t="shared" si="181"/>
        <v>0</v>
      </c>
      <c r="D517" s="47">
        <f t="shared" si="181"/>
        <v>0</v>
      </c>
      <c r="E517" s="47">
        <f t="shared" si="181"/>
        <v>0</v>
      </c>
      <c r="F517" s="47">
        <f t="shared" si="181"/>
        <v>0</v>
      </c>
      <c r="G517" s="50">
        <v>0</v>
      </c>
      <c r="H517" s="50">
        <v>0</v>
      </c>
    </row>
    <row r="518" spans="1:8" ht="23.25" customHeight="1" x14ac:dyDescent="0.25">
      <c r="A518" s="48" t="s">
        <v>80</v>
      </c>
      <c r="B518" s="49" t="s">
        <v>79</v>
      </c>
      <c r="C518" s="50">
        <v>0</v>
      </c>
      <c r="D518" s="50">
        <v>0</v>
      </c>
      <c r="E518" s="50">
        <v>0</v>
      </c>
      <c r="F518" s="91">
        <v>0</v>
      </c>
      <c r="G518" s="91">
        <v>0</v>
      </c>
      <c r="H518" s="50">
        <v>0</v>
      </c>
    </row>
    <row r="519" spans="1:8" ht="18.75" customHeight="1" x14ac:dyDescent="0.25">
      <c r="A519" s="312" t="s">
        <v>238</v>
      </c>
      <c r="B519" s="313"/>
      <c r="C519" s="54">
        <f>C509+C516</f>
        <v>0</v>
      </c>
      <c r="D519" s="54">
        <f>D509+D516</f>
        <v>0</v>
      </c>
      <c r="E519" s="54">
        <f>E509+E516</f>
        <v>0</v>
      </c>
      <c r="F519" s="54">
        <f t="shared" ref="F519" si="182">F509+F516</f>
        <v>224.29</v>
      </c>
      <c r="G519" s="105">
        <v>0</v>
      </c>
      <c r="H519" s="217">
        <v>0</v>
      </c>
    </row>
    <row r="520" spans="1:8" ht="19.899999999999999" customHeight="1" x14ac:dyDescent="0.25">
      <c r="A520" s="100"/>
      <c r="B520" s="100"/>
      <c r="C520" s="59"/>
      <c r="D520" s="59"/>
      <c r="E520" s="59"/>
      <c r="F520" s="59"/>
      <c r="G520" s="67"/>
      <c r="H520" s="67"/>
    </row>
    <row r="521" spans="1:8" ht="19.7" customHeight="1" x14ac:dyDescent="0.25">
      <c r="A521" s="276" t="s">
        <v>113</v>
      </c>
      <c r="B521" s="334"/>
      <c r="C521" s="156"/>
      <c r="D521" s="158"/>
      <c r="E521" s="158"/>
      <c r="F521" s="158"/>
      <c r="G521" s="158"/>
      <c r="H521" s="154"/>
    </row>
    <row r="522" spans="1:8" ht="26.25" customHeight="1" x14ac:dyDescent="0.25">
      <c r="A522" s="7" t="s">
        <v>1</v>
      </c>
      <c r="B522" s="7" t="s">
        <v>10</v>
      </c>
      <c r="C522" s="6" t="s">
        <v>355</v>
      </c>
      <c r="D522" s="6" t="s">
        <v>354</v>
      </c>
      <c r="E522" s="6" t="s">
        <v>356</v>
      </c>
      <c r="F522" s="6" t="s">
        <v>357</v>
      </c>
      <c r="G522" s="6" t="s">
        <v>358</v>
      </c>
      <c r="H522" s="7" t="s">
        <v>359</v>
      </c>
    </row>
    <row r="523" spans="1:8" ht="19.7" customHeight="1" x14ac:dyDescent="0.25">
      <c r="A523" s="43">
        <v>3</v>
      </c>
      <c r="B523" s="101" t="s">
        <v>254</v>
      </c>
      <c r="C523" s="44">
        <f>C524</f>
        <v>0</v>
      </c>
      <c r="D523" s="44">
        <f>D524</f>
        <v>200</v>
      </c>
      <c r="E523" s="44">
        <f>E524</f>
        <v>200</v>
      </c>
      <c r="F523" s="44">
        <f t="shared" ref="F523" si="183">F524</f>
        <v>0</v>
      </c>
      <c r="G523" s="44">
        <v>0</v>
      </c>
      <c r="H523" s="44">
        <f>F523/E523*100</f>
        <v>0</v>
      </c>
    </row>
    <row r="524" spans="1:8" ht="19.7" customHeight="1" x14ac:dyDescent="0.25">
      <c r="A524" s="45">
        <v>32</v>
      </c>
      <c r="B524" s="45" t="s">
        <v>33</v>
      </c>
      <c r="C524" s="47">
        <f>C525+C527</f>
        <v>0</v>
      </c>
      <c r="D524" s="47">
        <f>D525+D527</f>
        <v>200</v>
      </c>
      <c r="E524" s="47">
        <f>E525+E527</f>
        <v>200</v>
      </c>
      <c r="F524" s="47">
        <f t="shared" ref="F524" si="184">F525+F527</f>
        <v>0</v>
      </c>
      <c r="G524" s="47">
        <v>0</v>
      </c>
      <c r="H524" s="47">
        <f t="shared" ref="H524:H529" si="185">F524/E524*100</f>
        <v>0</v>
      </c>
    </row>
    <row r="525" spans="1:8" ht="26.25" customHeight="1" x14ac:dyDescent="0.25">
      <c r="A525" s="45">
        <v>329</v>
      </c>
      <c r="B525" s="46" t="s">
        <v>63</v>
      </c>
      <c r="C525" s="47">
        <f>C526</f>
        <v>0</v>
      </c>
      <c r="D525" s="47">
        <f>D526</f>
        <v>0</v>
      </c>
      <c r="E525" s="47">
        <f>E526</f>
        <v>0</v>
      </c>
      <c r="F525" s="47">
        <f t="shared" ref="F525" si="186">F526</f>
        <v>0</v>
      </c>
      <c r="G525" s="47">
        <v>0</v>
      </c>
      <c r="H525" s="47">
        <v>0</v>
      </c>
    </row>
    <row r="526" spans="1:8" ht="26.25" customHeight="1" x14ac:dyDescent="0.25">
      <c r="A526" s="48">
        <v>3299</v>
      </c>
      <c r="B526" s="49" t="s">
        <v>63</v>
      </c>
      <c r="C526" s="50">
        <v>0</v>
      </c>
      <c r="D526" s="50">
        <v>0</v>
      </c>
      <c r="E526" s="50">
        <v>0</v>
      </c>
      <c r="F526" s="50">
        <v>0</v>
      </c>
      <c r="G526" s="50">
        <v>0</v>
      </c>
      <c r="H526" s="50">
        <v>0</v>
      </c>
    </row>
    <row r="527" spans="1:8" ht="19.7" customHeight="1" x14ac:dyDescent="0.25">
      <c r="A527" s="45">
        <v>323</v>
      </c>
      <c r="B527" s="46" t="s">
        <v>49</v>
      </c>
      <c r="C527" s="47">
        <f>C528</f>
        <v>0</v>
      </c>
      <c r="D527" s="47">
        <f>D528</f>
        <v>200</v>
      </c>
      <c r="E527" s="47">
        <f>E528</f>
        <v>200</v>
      </c>
      <c r="F527" s="47">
        <f t="shared" ref="F527" si="187">F528</f>
        <v>0</v>
      </c>
      <c r="G527" s="47">
        <v>0</v>
      </c>
      <c r="H527" s="47">
        <f t="shared" si="185"/>
        <v>0</v>
      </c>
    </row>
    <row r="528" spans="1:8" ht="28.5" customHeight="1" x14ac:dyDescent="0.25">
      <c r="A528" s="48">
        <v>3232</v>
      </c>
      <c r="B528" s="49" t="s">
        <v>53</v>
      </c>
      <c r="C528" s="50">
        <v>0</v>
      </c>
      <c r="D528" s="50">
        <v>200</v>
      </c>
      <c r="E528" s="50">
        <v>200</v>
      </c>
      <c r="F528" s="50">
        <v>0</v>
      </c>
      <c r="G528" s="50">
        <v>0</v>
      </c>
      <c r="H528" s="50">
        <f t="shared" si="185"/>
        <v>0</v>
      </c>
    </row>
    <row r="529" spans="1:8" ht="19.7" customHeight="1" x14ac:dyDescent="0.25">
      <c r="A529" s="312" t="s">
        <v>240</v>
      </c>
      <c r="B529" s="313"/>
      <c r="C529" s="54">
        <f>C523</f>
        <v>0</v>
      </c>
      <c r="D529" s="54">
        <f>D523</f>
        <v>200</v>
      </c>
      <c r="E529" s="54">
        <f>E523</f>
        <v>200</v>
      </c>
      <c r="F529" s="54">
        <f t="shared" ref="F529" si="188">F523</f>
        <v>0</v>
      </c>
      <c r="G529" s="44">
        <v>0</v>
      </c>
      <c r="H529" s="44">
        <f t="shared" si="185"/>
        <v>0</v>
      </c>
    </row>
    <row r="530" spans="1:8" ht="16.5" customHeight="1" x14ac:dyDescent="0.25">
      <c r="A530" s="107"/>
      <c r="B530" s="107"/>
      <c r="C530" s="89"/>
      <c r="D530" s="89"/>
      <c r="E530" s="89"/>
      <c r="F530" s="89"/>
      <c r="G530" s="89"/>
      <c r="H530" s="90"/>
    </row>
    <row r="531" spans="1:8" ht="19.7" customHeight="1" x14ac:dyDescent="0.25">
      <c r="A531" s="154" t="s">
        <v>127</v>
      </c>
      <c r="B531" s="100"/>
      <c r="C531" s="156"/>
      <c r="D531" s="158"/>
      <c r="E531" s="158"/>
      <c r="F531" s="158"/>
      <c r="G531" s="158"/>
      <c r="H531" s="154"/>
    </row>
    <row r="532" spans="1:8" ht="23.25" customHeight="1" x14ac:dyDescent="0.25">
      <c r="A532" s="7" t="s">
        <v>1</v>
      </c>
      <c r="B532" s="7" t="s">
        <v>10</v>
      </c>
      <c r="C532" s="6" t="s">
        <v>355</v>
      </c>
      <c r="D532" s="6" t="s">
        <v>354</v>
      </c>
      <c r="E532" s="6" t="s">
        <v>356</v>
      </c>
      <c r="F532" s="6" t="s">
        <v>357</v>
      </c>
      <c r="G532" s="6" t="s">
        <v>358</v>
      </c>
      <c r="H532" s="7" t="s">
        <v>359</v>
      </c>
    </row>
    <row r="533" spans="1:8" ht="38.25" customHeight="1" x14ac:dyDescent="0.25">
      <c r="A533" s="43">
        <v>4</v>
      </c>
      <c r="B533" s="102" t="s">
        <v>268</v>
      </c>
      <c r="C533" s="44">
        <f>C534+C538</f>
        <v>19908.419999999998</v>
      </c>
      <c r="D533" s="44">
        <f>D534+D538</f>
        <v>0</v>
      </c>
      <c r="E533" s="44">
        <f>E534+E538</f>
        <v>15000</v>
      </c>
      <c r="F533" s="44">
        <f t="shared" ref="F533" si="189">F534+F538</f>
        <v>0</v>
      </c>
      <c r="G533" s="44">
        <f>F533/C533*100</f>
        <v>0</v>
      </c>
      <c r="H533" s="44">
        <v>0</v>
      </c>
    </row>
    <row r="534" spans="1:8" ht="42" customHeight="1" x14ac:dyDescent="0.25">
      <c r="A534" s="45">
        <v>45</v>
      </c>
      <c r="B534" s="46" t="s">
        <v>269</v>
      </c>
      <c r="C534" s="47">
        <f t="shared" ref="C534:F535" si="190">C535</f>
        <v>19908.419999999998</v>
      </c>
      <c r="D534" s="47">
        <f t="shared" si="190"/>
        <v>0</v>
      </c>
      <c r="E534" s="47">
        <f t="shared" si="190"/>
        <v>0</v>
      </c>
      <c r="F534" s="47">
        <f t="shared" si="190"/>
        <v>0</v>
      </c>
      <c r="G534" s="47">
        <f t="shared" ref="G534:G542" si="191">F534/C534*100</f>
        <v>0</v>
      </c>
      <c r="H534" s="47">
        <v>0</v>
      </c>
    </row>
    <row r="535" spans="1:8" ht="27.75" customHeight="1" x14ac:dyDescent="0.25">
      <c r="A535" s="45">
        <v>451</v>
      </c>
      <c r="B535" s="46" t="s">
        <v>84</v>
      </c>
      <c r="C535" s="47">
        <f>C536</f>
        <v>19908.419999999998</v>
      </c>
      <c r="D535" s="47">
        <f t="shared" si="190"/>
        <v>0</v>
      </c>
      <c r="E535" s="47">
        <f t="shared" si="190"/>
        <v>0</v>
      </c>
      <c r="F535" s="47">
        <f t="shared" si="190"/>
        <v>0</v>
      </c>
      <c r="G535" s="47">
        <f t="shared" si="191"/>
        <v>0</v>
      </c>
      <c r="H535" s="47">
        <v>0</v>
      </c>
    </row>
    <row r="536" spans="1:8" ht="24.6" customHeight="1" x14ac:dyDescent="0.25">
      <c r="A536" s="48">
        <v>4511</v>
      </c>
      <c r="B536" s="49" t="s">
        <v>84</v>
      </c>
      <c r="C536" s="50">
        <v>19908.419999999998</v>
      </c>
      <c r="D536" s="50">
        <v>0</v>
      </c>
      <c r="E536" s="50">
        <v>0</v>
      </c>
      <c r="F536" s="50">
        <v>0</v>
      </c>
      <c r="G536" s="50">
        <f t="shared" si="191"/>
        <v>0</v>
      </c>
      <c r="H536" s="50">
        <v>0</v>
      </c>
    </row>
    <row r="537" spans="1:8" ht="19.5" hidden="1" customHeight="1" x14ac:dyDescent="0.25">
      <c r="A537" s="48"/>
      <c r="B537" s="49"/>
      <c r="C537" s="50"/>
      <c r="D537" s="50"/>
      <c r="E537" s="50"/>
      <c r="F537" s="50"/>
      <c r="G537" s="50" t="e">
        <f t="shared" si="191"/>
        <v>#DIV/0!</v>
      </c>
      <c r="H537" s="50" t="e">
        <f t="shared" ref="H537" si="192">F537/E537*100</f>
        <v>#DIV/0!</v>
      </c>
    </row>
    <row r="538" spans="1:8" ht="39.75" customHeight="1" x14ac:dyDescent="0.25">
      <c r="A538" s="45">
        <v>42</v>
      </c>
      <c r="B538" s="46" t="s">
        <v>76</v>
      </c>
      <c r="C538" s="47">
        <f t="shared" ref="C538:F539" si="193">C539</f>
        <v>0</v>
      </c>
      <c r="D538" s="47">
        <f t="shared" si="193"/>
        <v>0</v>
      </c>
      <c r="E538" s="47">
        <f t="shared" si="193"/>
        <v>15000</v>
      </c>
      <c r="F538" s="47">
        <f t="shared" si="193"/>
        <v>0</v>
      </c>
      <c r="G538" s="47">
        <v>0</v>
      </c>
      <c r="H538" s="47">
        <v>0</v>
      </c>
    </row>
    <row r="539" spans="1:8" ht="17.45" customHeight="1" x14ac:dyDescent="0.25">
      <c r="A539" s="48">
        <v>422</v>
      </c>
      <c r="B539" s="49" t="s">
        <v>128</v>
      </c>
      <c r="C539" s="47">
        <f t="shared" si="193"/>
        <v>0</v>
      </c>
      <c r="D539" s="47">
        <f t="shared" si="193"/>
        <v>0</v>
      </c>
      <c r="E539" s="47">
        <f t="shared" si="193"/>
        <v>15000</v>
      </c>
      <c r="F539" s="47">
        <f t="shared" si="193"/>
        <v>0</v>
      </c>
      <c r="G539" s="47">
        <v>0</v>
      </c>
      <c r="H539" s="47">
        <v>0</v>
      </c>
    </row>
    <row r="540" spans="1:8" ht="27.75" customHeight="1" x14ac:dyDescent="0.25">
      <c r="A540" s="48">
        <v>4221</v>
      </c>
      <c r="B540" s="49" t="s">
        <v>129</v>
      </c>
      <c r="C540" s="50">
        <v>0</v>
      </c>
      <c r="D540" s="50">
        <v>0</v>
      </c>
      <c r="E540" s="50">
        <v>15000</v>
      </c>
      <c r="F540" s="50">
        <v>0</v>
      </c>
      <c r="G540" s="50">
        <v>0</v>
      </c>
      <c r="H540" s="50">
        <v>0</v>
      </c>
    </row>
    <row r="541" spans="1:8" ht="15" customHeight="1" x14ac:dyDescent="0.25">
      <c r="A541" s="312" t="s">
        <v>242</v>
      </c>
      <c r="B541" s="313"/>
      <c r="C541" s="54">
        <f>C533</f>
        <v>19908.419999999998</v>
      </c>
      <c r="D541" s="54">
        <f>D533</f>
        <v>0</v>
      </c>
      <c r="E541" s="54">
        <f>E533</f>
        <v>15000</v>
      </c>
      <c r="F541" s="54">
        <f t="shared" ref="F541" si="194">F533</f>
        <v>0</v>
      </c>
      <c r="G541" s="54">
        <f t="shared" si="191"/>
        <v>0</v>
      </c>
      <c r="H541" s="54">
        <v>0</v>
      </c>
    </row>
    <row r="542" spans="1:8" ht="16.899999999999999" hidden="1" customHeight="1" x14ac:dyDescent="0.25">
      <c r="A542" s="107"/>
      <c r="B542" s="107"/>
      <c r="C542" s="89"/>
      <c r="D542" s="89"/>
      <c r="E542" s="89"/>
      <c r="F542" s="89"/>
      <c r="G542" s="44" t="e">
        <f t="shared" si="191"/>
        <v>#DIV/0!</v>
      </c>
      <c r="H542" s="90"/>
    </row>
    <row r="543" spans="1:8" ht="17.45" customHeight="1" x14ac:dyDescent="0.25">
      <c r="A543" s="100"/>
      <c r="B543" s="100"/>
      <c r="C543" s="156"/>
      <c r="D543" s="158"/>
      <c r="E543" s="158"/>
      <c r="F543" s="158"/>
      <c r="G543" s="158"/>
      <c r="H543" s="154"/>
    </row>
    <row r="544" spans="1:8" ht="19.7" customHeight="1" x14ac:dyDescent="0.25">
      <c r="A544" s="276" t="s">
        <v>123</v>
      </c>
      <c r="B544" s="334"/>
      <c r="C544" s="156"/>
      <c r="D544" s="158"/>
      <c r="E544" s="158"/>
      <c r="F544" s="158"/>
      <c r="G544" s="158"/>
      <c r="H544" s="154"/>
    </row>
    <row r="545" spans="1:8" ht="27" customHeight="1" x14ac:dyDescent="0.25">
      <c r="A545" s="7" t="s">
        <v>1</v>
      </c>
      <c r="B545" s="7" t="s">
        <v>10</v>
      </c>
      <c r="C545" s="6" t="s">
        <v>355</v>
      </c>
      <c r="D545" s="6" t="s">
        <v>354</v>
      </c>
      <c r="E545" s="6" t="s">
        <v>356</v>
      </c>
      <c r="F545" s="6" t="s">
        <v>357</v>
      </c>
      <c r="G545" s="6" t="s">
        <v>358</v>
      </c>
      <c r="H545" s="7" t="s">
        <v>359</v>
      </c>
    </row>
    <row r="546" spans="1:8" ht="19.7" customHeight="1" x14ac:dyDescent="0.25">
      <c r="A546" s="43">
        <v>3</v>
      </c>
      <c r="B546" s="43" t="s">
        <v>254</v>
      </c>
      <c r="C546" s="44">
        <f>C547</f>
        <v>0</v>
      </c>
      <c r="D546" s="44">
        <f>D547</f>
        <v>0</v>
      </c>
      <c r="E546" s="44">
        <f>E547</f>
        <v>500</v>
      </c>
      <c r="F546" s="44">
        <f t="shared" ref="F546" si="195">F547</f>
        <v>0</v>
      </c>
      <c r="G546" s="44">
        <v>0</v>
      </c>
      <c r="H546" s="44">
        <f>F546/E546*100</f>
        <v>0</v>
      </c>
    </row>
    <row r="547" spans="1:8" ht="19.7" customHeight="1" x14ac:dyDescent="0.25">
      <c r="A547" s="45">
        <v>32</v>
      </c>
      <c r="B547" s="46" t="s">
        <v>33</v>
      </c>
      <c r="C547" s="47">
        <f>C548+C550</f>
        <v>0</v>
      </c>
      <c r="D547" s="47">
        <f>D548+D550</f>
        <v>0</v>
      </c>
      <c r="E547" s="47">
        <f>E548+E550</f>
        <v>500</v>
      </c>
      <c r="F547" s="47">
        <f t="shared" ref="F547" si="196">F548+F550</f>
        <v>0</v>
      </c>
      <c r="G547" s="47">
        <v>0</v>
      </c>
      <c r="H547" s="47">
        <f t="shared" ref="H547:H558" si="197">F547/E547*100</f>
        <v>0</v>
      </c>
    </row>
    <row r="548" spans="1:8" ht="27.75" customHeight="1" x14ac:dyDescent="0.25">
      <c r="A548" s="45">
        <v>322</v>
      </c>
      <c r="B548" s="46" t="s">
        <v>41</v>
      </c>
      <c r="C548" s="47">
        <f>C549</f>
        <v>0</v>
      </c>
      <c r="D548" s="47">
        <f>D549</f>
        <v>0</v>
      </c>
      <c r="E548" s="47">
        <f>E549</f>
        <v>500</v>
      </c>
      <c r="F548" s="47">
        <f t="shared" ref="F548" si="198">F549</f>
        <v>0</v>
      </c>
      <c r="G548" s="47">
        <v>0</v>
      </c>
      <c r="H548" s="47">
        <f t="shared" si="197"/>
        <v>0</v>
      </c>
    </row>
    <row r="549" spans="1:8" ht="28.5" customHeight="1" x14ac:dyDescent="0.25">
      <c r="A549" s="48">
        <v>3224</v>
      </c>
      <c r="B549" s="49" t="s">
        <v>340</v>
      </c>
      <c r="C549" s="50">
        <v>0</v>
      </c>
      <c r="D549" s="50">
        <v>0</v>
      </c>
      <c r="E549" s="50">
        <v>500</v>
      </c>
      <c r="F549" s="50">
        <v>0</v>
      </c>
      <c r="G549" s="50">
        <v>0</v>
      </c>
      <c r="H549" s="50">
        <f t="shared" si="197"/>
        <v>0</v>
      </c>
    </row>
    <row r="550" spans="1:8" ht="19.7" customHeight="1" x14ac:dyDescent="0.25">
      <c r="A550" s="45">
        <v>323</v>
      </c>
      <c r="B550" s="46" t="s">
        <v>49</v>
      </c>
      <c r="C550" s="47">
        <f>C551</f>
        <v>0</v>
      </c>
      <c r="D550" s="47">
        <f>D551</f>
        <v>0</v>
      </c>
      <c r="E550" s="47">
        <f>E551</f>
        <v>0</v>
      </c>
      <c r="F550" s="47">
        <f t="shared" ref="F550" si="199">F551</f>
        <v>0</v>
      </c>
      <c r="G550" s="47">
        <v>0</v>
      </c>
      <c r="H550" s="47">
        <v>0</v>
      </c>
    </row>
    <row r="551" spans="1:8" ht="31.5" customHeight="1" x14ac:dyDescent="0.25">
      <c r="A551" s="48">
        <v>3232</v>
      </c>
      <c r="B551" s="49" t="s">
        <v>346</v>
      </c>
      <c r="C551" s="50">
        <v>0</v>
      </c>
      <c r="D551" s="50">
        <v>0</v>
      </c>
      <c r="E551" s="50">
        <v>0</v>
      </c>
      <c r="F551" s="50">
        <v>0</v>
      </c>
      <c r="G551" s="50">
        <v>0</v>
      </c>
      <c r="H551" s="50">
        <v>0</v>
      </c>
    </row>
    <row r="552" spans="1:8" ht="31.5" customHeight="1" x14ac:dyDescent="0.25">
      <c r="A552" s="108">
        <v>4</v>
      </c>
      <c r="B552" s="99" t="s">
        <v>273</v>
      </c>
      <c r="C552" s="54">
        <f>C553</f>
        <v>0</v>
      </c>
      <c r="D552" s="54">
        <f>D553</f>
        <v>0</v>
      </c>
      <c r="E552" s="54">
        <f>E553</f>
        <v>0</v>
      </c>
      <c r="F552" s="54">
        <f t="shared" ref="F552" si="200">F553</f>
        <v>0</v>
      </c>
      <c r="G552" s="44">
        <v>0</v>
      </c>
      <c r="H552" s="44">
        <v>0</v>
      </c>
    </row>
    <row r="553" spans="1:8" ht="40.5" customHeight="1" x14ac:dyDescent="0.25">
      <c r="A553" s="45">
        <v>42</v>
      </c>
      <c r="B553" s="46" t="s">
        <v>76</v>
      </c>
      <c r="C553" s="47">
        <f>C554+C556</f>
        <v>0</v>
      </c>
      <c r="D553" s="47">
        <f>D554+D556</f>
        <v>0</v>
      </c>
      <c r="E553" s="47">
        <f>E554+E556</f>
        <v>0</v>
      </c>
      <c r="F553" s="47">
        <f t="shared" ref="F553" si="201">F554+F556</f>
        <v>0</v>
      </c>
      <c r="G553" s="47">
        <v>0</v>
      </c>
      <c r="H553" s="47">
        <v>0</v>
      </c>
    </row>
    <row r="554" spans="1:8" ht="19.7" customHeight="1" x14ac:dyDescent="0.25">
      <c r="A554" s="45">
        <v>422</v>
      </c>
      <c r="B554" s="46" t="s">
        <v>128</v>
      </c>
      <c r="C554" s="47">
        <f>C555</f>
        <v>0</v>
      </c>
      <c r="D554" s="47">
        <f>D555</f>
        <v>0</v>
      </c>
      <c r="E554" s="47">
        <f>E555</f>
        <v>0</v>
      </c>
      <c r="F554" s="47">
        <f t="shared" ref="F554" si="202">F555</f>
        <v>0</v>
      </c>
      <c r="G554" s="47">
        <v>0</v>
      </c>
      <c r="H554" s="47">
        <v>0</v>
      </c>
    </row>
    <row r="555" spans="1:8" ht="32.25" customHeight="1" x14ac:dyDescent="0.25">
      <c r="A555" s="48">
        <v>4221</v>
      </c>
      <c r="B555" s="49" t="s">
        <v>129</v>
      </c>
      <c r="C555" s="50">
        <v>0</v>
      </c>
      <c r="D555" s="50">
        <v>0</v>
      </c>
      <c r="E555" s="50">
        <v>0</v>
      </c>
      <c r="F555" s="50">
        <v>0</v>
      </c>
      <c r="G555" s="50">
        <v>0</v>
      </c>
      <c r="H555" s="50">
        <v>0</v>
      </c>
    </row>
    <row r="556" spans="1:8" ht="19.7" customHeight="1" x14ac:dyDescent="0.25">
      <c r="A556" s="45">
        <v>424</v>
      </c>
      <c r="B556" s="46" t="s">
        <v>81</v>
      </c>
      <c r="C556" s="47">
        <f>C557</f>
        <v>0</v>
      </c>
      <c r="D556" s="47">
        <f>D557</f>
        <v>0</v>
      </c>
      <c r="E556" s="47">
        <f>E557</f>
        <v>0</v>
      </c>
      <c r="F556" s="47">
        <f t="shared" ref="F556" si="203">F557</f>
        <v>0</v>
      </c>
      <c r="G556" s="47">
        <v>0</v>
      </c>
      <c r="H556" s="47">
        <v>0</v>
      </c>
    </row>
    <row r="557" spans="1:8" ht="19.7" customHeight="1" x14ac:dyDescent="0.25">
      <c r="A557" s="48">
        <v>4241</v>
      </c>
      <c r="B557" s="49" t="s">
        <v>81</v>
      </c>
      <c r="C557" s="50">
        <v>0</v>
      </c>
      <c r="D557" s="50">
        <v>0</v>
      </c>
      <c r="E557" s="50">
        <v>0</v>
      </c>
      <c r="F557" s="50">
        <v>0</v>
      </c>
      <c r="G557" s="50">
        <v>0</v>
      </c>
      <c r="H557" s="50">
        <v>0</v>
      </c>
    </row>
    <row r="558" spans="1:8" ht="19.7" customHeight="1" x14ac:dyDescent="0.25">
      <c r="A558" s="312" t="s">
        <v>246</v>
      </c>
      <c r="B558" s="313"/>
      <c r="C558" s="54">
        <f>C546+C552</f>
        <v>0</v>
      </c>
      <c r="D558" s="54">
        <f>D546+D552</f>
        <v>0</v>
      </c>
      <c r="E558" s="54">
        <f>E546+E552</f>
        <v>500</v>
      </c>
      <c r="F558" s="54">
        <f t="shared" ref="F558" si="204">F546+F552</f>
        <v>0</v>
      </c>
      <c r="G558" s="44">
        <v>0</v>
      </c>
      <c r="H558" s="44">
        <f t="shared" si="197"/>
        <v>0</v>
      </c>
    </row>
    <row r="559" spans="1:8" ht="16.899999999999999" customHeight="1" x14ac:dyDescent="0.25">
      <c r="A559" s="153"/>
      <c r="B559" s="153"/>
      <c r="C559" s="94"/>
      <c r="D559" s="158"/>
      <c r="E559" s="158"/>
      <c r="F559" s="158"/>
      <c r="G559" s="158"/>
      <c r="H559" s="154"/>
    </row>
    <row r="560" spans="1:8" ht="19.7" customHeight="1" x14ac:dyDescent="0.25">
      <c r="A560" s="157" t="s">
        <v>290</v>
      </c>
      <c r="B560" s="100"/>
      <c r="C560" s="156"/>
      <c r="D560" s="158"/>
      <c r="E560" s="158"/>
      <c r="F560" s="158"/>
      <c r="G560" s="158"/>
      <c r="H560" s="154"/>
    </row>
    <row r="561" spans="1:8" ht="27" customHeight="1" x14ac:dyDescent="0.25">
      <c r="A561" s="7" t="s">
        <v>1</v>
      </c>
      <c r="B561" s="7" t="s">
        <v>10</v>
      </c>
      <c r="C561" s="6" t="s">
        <v>355</v>
      </c>
      <c r="D561" s="6" t="s">
        <v>354</v>
      </c>
      <c r="E561" s="6" t="s">
        <v>356</v>
      </c>
      <c r="F561" s="6" t="s">
        <v>357</v>
      </c>
      <c r="G561" s="6" t="s">
        <v>358</v>
      </c>
      <c r="H561" s="7" t="s">
        <v>359</v>
      </c>
    </row>
    <row r="562" spans="1:8" ht="39" customHeight="1" x14ac:dyDescent="0.25">
      <c r="A562" s="43">
        <v>4</v>
      </c>
      <c r="B562" s="102" t="s">
        <v>268</v>
      </c>
      <c r="C562" s="44">
        <f>C563</f>
        <v>276.25</v>
      </c>
      <c r="D562" s="44">
        <f>D563</f>
        <v>0</v>
      </c>
      <c r="E562" s="44">
        <f>E563</f>
        <v>0</v>
      </c>
      <c r="F562" s="44">
        <f t="shared" ref="F562:F564" si="205">F563</f>
        <v>0</v>
      </c>
      <c r="G562" s="44">
        <f>F562/C562*100</f>
        <v>0</v>
      </c>
      <c r="H562" s="44">
        <v>0</v>
      </c>
    </row>
    <row r="563" spans="1:8" ht="37.5" customHeight="1" x14ac:dyDescent="0.25">
      <c r="A563" s="45">
        <v>42</v>
      </c>
      <c r="B563" s="46" t="s">
        <v>76</v>
      </c>
      <c r="C563" s="47">
        <f>C564</f>
        <v>276.25</v>
      </c>
      <c r="D563" s="47">
        <f>D47</f>
        <v>0</v>
      </c>
      <c r="E563" s="47">
        <f>E564</f>
        <v>0</v>
      </c>
      <c r="F563" s="47">
        <f t="shared" si="205"/>
        <v>0</v>
      </c>
      <c r="G563" s="47">
        <f t="shared" ref="G563:G567" si="206">F563/C563*100</f>
        <v>0</v>
      </c>
      <c r="H563" s="47">
        <v>0</v>
      </c>
    </row>
    <row r="564" spans="1:8" ht="19.7" customHeight="1" x14ac:dyDescent="0.25">
      <c r="A564" s="45">
        <v>422</v>
      </c>
      <c r="B564" s="46" t="s">
        <v>128</v>
      </c>
      <c r="C564" s="47">
        <f>C565</f>
        <v>276.25</v>
      </c>
      <c r="D564" s="47">
        <f>D565</f>
        <v>0</v>
      </c>
      <c r="E564" s="47">
        <f>E565</f>
        <v>0</v>
      </c>
      <c r="F564" s="47">
        <f t="shared" si="205"/>
        <v>0</v>
      </c>
      <c r="G564" s="47">
        <f t="shared" si="206"/>
        <v>0</v>
      </c>
      <c r="H564" s="47">
        <v>0</v>
      </c>
    </row>
    <row r="565" spans="1:8" ht="18" customHeight="1" x14ac:dyDescent="0.25">
      <c r="A565" s="48">
        <v>4221</v>
      </c>
      <c r="B565" s="49" t="s">
        <v>79</v>
      </c>
      <c r="C565" s="50">
        <v>276.25</v>
      </c>
      <c r="D565" s="50">
        <v>0</v>
      </c>
      <c r="E565" s="50">
        <v>0</v>
      </c>
      <c r="F565" s="50">
        <v>0</v>
      </c>
      <c r="G565" s="50">
        <f t="shared" si="206"/>
        <v>0</v>
      </c>
      <c r="H565" s="50">
        <v>0</v>
      </c>
    </row>
    <row r="566" spans="1:8" ht="19.7" customHeight="1" x14ac:dyDescent="0.25">
      <c r="A566" s="312" t="s">
        <v>243</v>
      </c>
      <c r="B566" s="313"/>
      <c r="C566" s="54">
        <f>C562</f>
        <v>276.25</v>
      </c>
      <c r="D566" s="54">
        <f>D555+D560</f>
        <v>0</v>
      </c>
      <c r="E566" s="54">
        <f>E562</f>
        <v>0</v>
      </c>
      <c r="F566" s="54">
        <f t="shared" ref="F566" si="207">F562</f>
        <v>0</v>
      </c>
      <c r="G566" s="44">
        <f t="shared" si="206"/>
        <v>0</v>
      </c>
      <c r="H566" s="44">
        <v>0</v>
      </c>
    </row>
    <row r="567" spans="1:8" ht="23.25" customHeight="1" x14ac:dyDescent="0.25">
      <c r="A567" s="327" t="s">
        <v>190</v>
      </c>
      <c r="B567" s="328"/>
      <c r="C567" s="92">
        <f>C558+C541+C529+C519+C504+C492+C484+C566</f>
        <v>33248.729999999996</v>
      </c>
      <c r="D567" s="92">
        <f>D558+D541+D529+D519+D504+D492+D484+D566</f>
        <v>1050.76</v>
      </c>
      <c r="E567" s="92">
        <f>E558+E541+E529+E519+E504+E492+E484+E566</f>
        <v>16604.38</v>
      </c>
      <c r="F567" s="92">
        <f t="shared" ref="F567" si="208">F558+F541+F529+F519+F504+F492+F484+F566</f>
        <v>224.29</v>
      </c>
      <c r="G567" s="92">
        <f t="shared" si="206"/>
        <v>0.67458215697261226</v>
      </c>
      <c r="H567" s="92">
        <f t="shared" ref="H567" si="209">F567/E567*100</f>
        <v>1.3507881655322269</v>
      </c>
    </row>
    <row r="568" spans="1:8" ht="16.149999999999999" customHeight="1" x14ac:dyDescent="0.25">
      <c r="A568" s="153"/>
      <c r="B568" s="153"/>
      <c r="C568" s="94"/>
      <c r="D568" s="158"/>
      <c r="E568" s="158"/>
      <c r="F568" s="158"/>
      <c r="G568" s="158"/>
      <c r="H568" s="154"/>
    </row>
    <row r="569" spans="1:8" ht="5.25" hidden="1" customHeight="1" x14ac:dyDescent="0.25">
      <c r="A569" s="153"/>
      <c r="B569" s="153"/>
      <c r="C569" s="94"/>
      <c r="D569" s="158"/>
      <c r="E569" s="158"/>
      <c r="F569" s="158"/>
      <c r="G569" s="158"/>
      <c r="H569" s="154"/>
    </row>
    <row r="570" spans="1:8" ht="19.5" hidden="1" customHeight="1" x14ac:dyDescent="0.25">
      <c r="A570" s="153"/>
      <c r="B570" s="153"/>
      <c r="C570" s="94"/>
      <c r="D570" s="158"/>
      <c r="E570" s="158"/>
      <c r="F570" s="158"/>
      <c r="G570" s="158"/>
      <c r="H570" s="154"/>
    </row>
    <row r="571" spans="1:8" ht="3.6" customHeight="1" x14ac:dyDescent="0.25">
      <c r="A571" s="343"/>
      <c r="B571" s="343"/>
      <c r="C571" s="343"/>
      <c r="D571" s="343"/>
      <c r="E571" s="343"/>
      <c r="F571" s="343"/>
      <c r="G571" s="343"/>
      <c r="H571" s="343"/>
    </row>
    <row r="572" spans="1:8" ht="14.45" hidden="1" customHeight="1" x14ac:dyDescent="0.25">
      <c r="A572" s="157"/>
      <c r="B572" s="215"/>
      <c r="C572" s="213"/>
      <c r="D572" s="211"/>
      <c r="E572" s="211"/>
      <c r="F572" s="211"/>
      <c r="G572" s="211"/>
      <c r="H572" s="157"/>
    </row>
    <row r="573" spans="1:8" ht="19.149999999999999" hidden="1" customHeight="1" x14ac:dyDescent="0.25">
      <c r="A573" s="7" t="s">
        <v>1</v>
      </c>
      <c r="B573" s="7" t="s">
        <v>10</v>
      </c>
      <c r="C573" s="6" t="s">
        <v>355</v>
      </c>
      <c r="D573" s="6" t="s">
        <v>354</v>
      </c>
      <c r="E573" s="6" t="s">
        <v>356</v>
      </c>
      <c r="F573" s="6" t="s">
        <v>357</v>
      </c>
      <c r="G573" s="6" t="s">
        <v>358</v>
      </c>
      <c r="H573" s="7" t="s">
        <v>359</v>
      </c>
    </row>
    <row r="574" spans="1:8" ht="19.149999999999999" hidden="1" customHeight="1" x14ac:dyDescent="0.25">
      <c r="A574" s="43">
        <v>3</v>
      </c>
      <c r="B574" s="43" t="s">
        <v>254</v>
      </c>
      <c r="C574" s="44">
        <f>C575+C581+C586</f>
        <v>6133.3099999999995</v>
      </c>
      <c r="D574" s="44">
        <f>D575+D581+D586</f>
        <v>0</v>
      </c>
      <c r="E574" s="44">
        <f>E575+E581+E586</f>
        <v>0</v>
      </c>
      <c r="F574" s="44">
        <f t="shared" ref="F574" si="210">F575+F581+F586</f>
        <v>0</v>
      </c>
      <c r="G574" s="44">
        <f>F574/C574*100</f>
        <v>0</v>
      </c>
      <c r="H574" s="44">
        <v>0</v>
      </c>
    </row>
    <row r="575" spans="1:8" ht="19.149999999999999" hidden="1" customHeight="1" x14ac:dyDescent="0.25">
      <c r="A575" s="45">
        <v>31</v>
      </c>
      <c r="B575" s="46" t="s">
        <v>23</v>
      </c>
      <c r="C575" s="47">
        <f>C576+C578</f>
        <v>3059.87</v>
      </c>
      <c r="D575" s="47">
        <f>D576+D578</f>
        <v>0</v>
      </c>
      <c r="E575" s="47">
        <f>E576+E578</f>
        <v>0</v>
      </c>
      <c r="F575" s="47">
        <f t="shared" ref="F575" si="211">F576+F578</f>
        <v>0</v>
      </c>
      <c r="G575" s="47">
        <f t="shared" ref="G575:G590" si="212">F575/C575*100</f>
        <v>0</v>
      </c>
      <c r="H575" s="47">
        <v>0</v>
      </c>
    </row>
    <row r="576" spans="1:8" ht="19.149999999999999" hidden="1" customHeight="1" x14ac:dyDescent="0.25">
      <c r="A576" s="45">
        <v>311</v>
      </c>
      <c r="B576" s="46" t="s">
        <v>116</v>
      </c>
      <c r="C576" s="47">
        <f>C577</f>
        <v>2610.84</v>
      </c>
      <c r="D576" s="47">
        <f>D577</f>
        <v>0</v>
      </c>
      <c r="E576" s="47">
        <f>E577</f>
        <v>0</v>
      </c>
      <c r="F576" s="47">
        <f t="shared" ref="F576" si="213">F577</f>
        <v>0</v>
      </c>
      <c r="G576" s="47">
        <f t="shared" si="212"/>
        <v>0</v>
      </c>
      <c r="H576" s="47">
        <v>0</v>
      </c>
    </row>
    <row r="577" spans="1:8" ht="19.149999999999999" hidden="1" customHeight="1" x14ac:dyDescent="0.25">
      <c r="A577" s="48">
        <v>3111</v>
      </c>
      <c r="B577" s="49" t="s">
        <v>25</v>
      </c>
      <c r="C577" s="50">
        <v>2610.84</v>
      </c>
      <c r="D577" s="50">
        <v>0</v>
      </c>
      <c r="E577" s="50">
        <v>0</v>
      </c>
      <c r="F577" s="50">
        <v>0</v>
      </c>
      <c r="G577" s="50">
        <f t="shared" si="212"/>
        <v>0</v>
      </c>
      <c r="H577" s="50">
        <v>0</v>
      </c>
    </row>
    <row r="578" spans="1:8" ht="19.149999999999999" hidden="1" customHeight="1" x14ac:dyDescent="0.25">
      <c r="A578" s="45">
        <v>313</v>
      </c>
      <c r="B578" s="46" t="s">
        <v>30</v>
      </c>
      <c r="C578" s="50">
        <f>C579+C580</f>
        <v>449.03</v>
      </c>
      <c r="D578" s="50">
        <f>D579+D580</f>
        <v>0</v>
      </c>
      <c r="E578" s="47">
        <f>E579+E580</f>
        <v>0</v>
      </c>
      <c r="F578" s="47">
        <f t="shared" ref="F578" si="214">F579+F580</f>
        <v>0</v>
      </c>
      <c r="G578" s="47">
        <f t="shared" si="212"/>
        <v>0</v>
      </c>
      <c r="H578" s="47">
        <v>0</v>
      </c>
    </row>
    <row r="579" spans="1:8" ht="19.149999999999999" hidden="1" customHeight="1" x14ac:dyDescent="0.25">
      <c r="A579" s="48">
        <v>3132</v>
      </c>
      <c r="B579" s="49" t="s">
        <v>138</v>
      </c>
      <c r="C579" s="50">
        <v>404.71</v>
      </c>
      <c r="D579" s="50">
        <v>0</v>
      </c>
      <c r="E579" s="50">
        <v>0</v>
      </c>
      <c r="F579" s="50">
        <v>0</v>
      </c>
      <c r="G579" s="50">
        <f t="shared" si="212"/>
        <v>0</v>
      </c>
      <c r="H579" s="50">
        <v>0</v>
      </c>
    </row>
    <row r="580" spans="1:8" ht="19.149999999999999" hidden="1" customHeight="1" x14ac:dyDescent="0.25">
      <c r="A580" s="48">
        <v>3133</v>
      </c>
      <c r="B580" s="49" t="s">
        <v>139</v>
      </c>
      <c r="C580" s="50">
        <v>44.32</v>
      </c>
      <c r="D580" s="50">
        <v>0</v>
      </c>
      <c r="E580" s="50">
        <v>0</v>
      </c>
      <c r="F580" s="50">
        <v>0</v>
      </c>
      <c r="G580" s="50">
        <f t="shared" si="212"/>
        <v>0</v>
      </c>
      <c r="H580" s="50">
        <v>0</v>
      </c>
    </row>
    <row r="581" spans="1:8" ht="19.149999999999999" hidden="1" customHeight="1" x14ac:dyDescent="0.25">
      <c r="A581" s="45">
        <v>32</v>
      </c>
      <c r="B581" s="46" t="s">
        <v>33</v>
      </c>
      <c r="C581" s="47">
        <f>C582+C584</f>
        <v>1839.45</v>
      </c>
      <c r="D581" s="47">
        <f>D582+D584</f>
        <v>0</v>
      </c>
      <c r="E581" s="47">
        <f>E582+E584</f>
        <v>0</v>
      </c>
      <c r="F581" s="47">
        <f t="shared" ref="F581" si="215">F582+F584</f>
        <v>0</v>
      </c>
      <c r="G581" s="47">
        <f t="shared" si="212"/>
        <v>0</v>
      </c>
      <c r="H581" s="47">
        <v>0</v>
      </c>
    </row>
    <row r="582" spans="1:8" ht="19.149999999999999" hidden="1" customHeight="1" x14ac:dyDescent="0.25">
      <c r="A582" s="45">
        <v>323</v>
      </c>
      <c r="B582" s="46" t="s">
        <v>49</v>
      </c>
      <c r="C582" s="47">
        <f>C583</f>
        <v>1739.9</v>
      </c>
      <c r="D582" s="47">
        <f>D583</f>
        <v>0</v>
      </c>
      <c r="E582" s="47">
        <f>E583</f>
        <v>0</v>
      </c>
      <c r="F582" s="47">
        <f t="shared" ref="F582" si="216">F583</f>
        <v>0</v>
      </c>
      <c r="G582" s="47">
        <f t="shared" si="212"/>
        <v>0</v>
      </c>
      <c r="H582" s="47">
        <v>0</v>
      </c>
    </row>
    <row r="583" spans="1:8" ht="19.149999999999999" hidden="1" customHeight="1" x14ac:dyDescent="0.25">
      <c r="A583" s="48">
        <v>3237</v>
      </c>
      <c r="B583" s="49" t="s">
        <v>57</v>
      </c>
      <c r="C583" s="50">
        <v>1739.9</v>
      </c>
      <c r="D583" s="50">
        <v>0</v>
      </c>
      <c r="E583" s="50">
        <v>0</v>
      </c>
      <c r="F583" s="50">
        <v>0</v>
      </c>
      <c r="G583" s="50">
        <f t="shared" si="212"/>
        <v>0</v>
      </c>
      <c r="H583" s="50">
        <v>0</v>
      </c>
    </row>
    <row r="584" spans="1:8" ht="19.149999999999999" hidden="1" customHeight="1" x14ac:dyDescent="0.25">
      <c r="A584" s="45">
        <v>329</v>
      </c>
      <c r="B584" s="46" t="s">
        <v>63</v>
      </c>
      <c r="C584" s="47">
        <f>C585</f>
        <v>99.55</v>
      </c>
      <c r="D584" s="47">
        <f>D585</f>
        <v>0</v>
      </c>
      <c r="E584" s="47">
        <f>E585</f>
        <v>0</v>
      </c>
      <c r="F584" s="47">
        <f t="shared" ref="F584" si="217">F585</f>
        <v>0</v>
      </c>
      <c r="G584" s="47">
        <f t="shared" si="212"/>
        <v>0</v>
      </c>
      <c r="H584" s="47">
        <v>0</v>
      </c>
    </row>
    <row r="585" spans="1:8" ht="19.149999999999999" hidden="1" customHeight="1" x14ac:dyDescent="0.25">
      <c r="A585" s="48">
        <v>3295</v>
      </c>
      <c r="B585" s="49" t="s">
        <v>69</v>
      </c>
      <c r="C585" s="50">
        <v>99.55</v>
      </c>
      <c r="D585" s="50">
        <v>0</v>
      </c>
      <c r="E585" s="50">
        <v>0</v>
      </c>
      <c r="F585" s="50">
        <v>0</v>
      </c>
      <c r="G585" s="50">
        <f t="shared" si="212"/>
        <v>0</v>
      </c>
      <c r="H585" s="50">
        <v>0</v>
      </c>
    </row>
    <row r="586" spans="1:8" ht="19.149999999999999" hidden="1" customHeight="1" x14ac:dyDescent="0.25">
      <c r="A586" s="45">
        <v>34</v>
      </c>
      <c r="B586" s="46" t="s">
        <v>71</v>
      </c>
      <c r="C586" s="47">
        <f t="shared" ref="C586:F587" si="218">C587</f>
        <v>1233.99</v>
      </c>
      <c r="D586" s="47">
        <f t="shared" si="218"/>
        <v>0</v>
      </c>
      <c r="E586" s="47">
        <f t="shared" si="218"/>
        <v>0</v>
      </c>
      <c r="F586" s="47">
        <f t="shared" si="218"/>
        <v>0</v>
      </c>
      <c r="G586" s="47">
        <f t="shared" si="212"/>
        <v>0</v>
      </c>
      <c r="H586" s="47">
        <v>0</v>
      </c>
    </row>
    <row r="587" spans="1:8" ht="19.149999999999999" hidden="1" customHeight="1" x14ac:dyDescent="0.25">
      <c r="A587" s="46">
        <v>343</v>
      </c>
      <c r="B587" s="46" t="s">
        <v>72</v>
      </c>
      <c r="C587" s="47">
        <f t="shared" si="218"/>
        <v>1233.99</v>
      </c>
      <c r="D587" s="47">
        <f t="shared" si="218"/>
        <v>0</v>
      </c>
      <c r="E587" s="47">
        <f t="shared" si="218"/>
        <v>0</v>
      </c>
      <c r="F587" s="47">
        <f t="shared" si="218"/>
        <v>0</v>
      </c>
      <c r="G587" s="47">
        <f t="shared" si="212"/>
        <v>0</v>
      </c>
      <c r="H587" s="47">
        <v>0</v>
      </c>
    </row>
    <row r="588" spans="1:8" ht="19.7" hidden="1" customHeight="1" x14ac:dyDescent="0.25">
      <c r="A588" s="48">
        <v>3433</v>
      </c>
      <c r="B588" s="48" t="s">
        <v>75</v>
      </c>
      <c r="C588" s="50">
        <v>1233.99</v>
      </c>
      <c r="D588" s="50">
        <v>0</v>
      </c>
      <c r="E588" s="50">
        <v>0</v>
      </c>
      <c r="F588" s="50">
        <v>0</v>
      </c>
      <c r="G588" s="50">
        <f t="shared" si="212"/>
        <v>0</v>
      </c>
      <c r="H588" s="50">
        <v>0</v>
      </c>
    </row>
    <row r="589" spans="1:8" ht="19.149999999999999" hidden="1" customHeight="1" x14ac:dyDescent="0.25">
      <c r="A589" s="312" t="s">
        <v>242</v>
      </c>
      <c r="B589" s="313"/>
      <c r="C589" s="54">
        <f>C574</f>
        <v>6133.3099999999995</v>
      </c>
      <c r="D589" s="54">
        <f>D574</f>
        <v>0</v>
      </c>
      <c r="E589" s="54">
        <f>E574</f>
        <v>0</v>
      </c>
      <c r="F589" s="54">
        <f t="shared" ref="F589" si="219">F574</f>
        <v>0</v>
      </c>
      <c r="G589" s="44">
        <f t="shared" si="212"/>
        <v>0</v>
      </c>
      <c r="H589" s="44">
        <v>0</v>
      </c>
    </row>
    <row r="590" spans="1:8" ht="19.149999999999999" hidden="1" customHeight="1" x14ac:dyDescent="0.25">
      <c r="A590" s="336" t="s">
        <v>326</v>
      </c>
      <c r="B590" s="337"/>
      <c r="C590" s="92">
        <f>C589</f>
        <v>6133.3099999999995</v>
      </c>
      <c r="D590" s="92">
        <f>D589</f>
        <v>0</v>
      </c>
      <c r="E590" s="92">
        <f>E589</f>
        <v>0</v>
      </c>
      <c r="F590" s="92">
        <f t="shared" ref="F590" si="220">F589</f>
        <v>0</v>
      </c>
      <c r="G590" s="92">
        <f t="shared" si="212"/>
        <v>0</v>
      </c>
      <c r="H590" s="92">
        <v>0</v>
      </c>
    </row>
    <row r="591" spans="1:8" ht="5.45" hidden="1" customHeight="1" x14ac:dyDescent="0.25">
      <c r="A591" s="61"/>
      <c r="B591" s="61"/>
      <c r="C591" s="59"/>
      <c r="D591" s="59"/>
      <c r="E591" s="59"/>
      <c r="F591" s="59"/>
      <c r="G591" s="59"/>
      <c r="H591" s="59"/>
    </row>
    <row r="592" spans="1:8" ht="19.149999999999999" hidden="1" customHeight="1" x14ac:dyDescent="0.25">
      <c r="A592" s="61"/>
      <c r="B592" s="61"/>
      <c r="C592" s="59"/>
      <c r="D592" s="59"/>
      <c r="E592" s="59"/>
      <c r="F592" s="59"/>
      <c r="G592" s="59"/>
      <c r="H592" s="59"/>
    </row>
    <row r="593" spans="1:8" ht="2.25" customHeight="1" x14ac:dyDescent="0.25">
      <c r="A593" s="61"/>
      <c r="B593" s="61"/>
      <c r="C593" s="59"/>
      <c r="D593" s="59"/>
      <c r="E593" s="59"/>
      <c r="F593" s="59"/>
      <c r="G593" s="59"/>
      <c r="H593" s="60"/>
    </row>
    <row r="594" spans="1:8" ht="19.149999999999999" customHeight="1" x14ac:dyDescent="0.25">
      <c r="A594" s="315" t="s">
        <v>191</v>
      </c>
      <c r="B594" s="315"/>
      <c r="C594" s="315"/>
      <c r="D594" s="158"/>
      <c r="E594" s="158"/>
      <c r="F594" s="158"/>
      <c r="G594" s="158"/>
      <c r="H594" s="154"/>
    </row>
    <row r="595" spans="1:8" ht="19.149999999999999" customHeight="1" x14ac:dyDescent="0.25">
      <c r="A595" s="276" t="s">
        <v>365</v>
      </c>
      <c r="B595" s="334"/>
      <c r="C595" s="334"/>
      <c r="D595" s="158"/>
      <c r="E595" s="158"/>
      <c r="F595" s="158"/>
      <c r="G595" s="158"/>
      <c r="H595" s="231"/>
    </row>
    <row r="596" spans="1:8" ht="26.25" customHeight="1" x14ac:dyDescent="0.25">
      <c r="A596" s="7" t="s">
        <v>1</v>
      </c>
      <c r="B596" s="7" t="s">
        <v>10</v>
      </c>
      <c r="C596" s="6" t="s">
        <v>355</v>
      </c>
      <c r="D596" s="6" t="s">
        <v>354</v>
      </c>
      <c r="E596" s="6" t="s">
        <v>356</v>
      </c>
      <c r="F596" s="6" t="s">
        <v>357</v>
      </c>
      <c r="G596" s="6" t="s">
        <v>358</v>
      </c>
      <c r="H596" s="7" t="s">
        <v>359</v>
      </c>
    </row>
    <row r="597" spans="1:8" ht="19.149999999999999" customHeight="1" x14ac:dyDescent="0.25">
      <c r="A597" s="43">
        <v>3</v>
      </c>
      <c r="B597" s="43" t="s">
        <v>254</v>
      </c>
      <c r="C597" s="44">
        <f t="shared" ref="C597:F599" si="221">C598</f>
        <v>0</v>
      </c>
      <c r="D597" s="44">
        <f t="shared" si="221"/>
        <v>0</v>
      </c>
      <c r="E597" s="44">
        <f t="shared" si="221"/>
        <v>38.130000000000003</v>
      </c>
      <c r="F597" s="44">
        <f t="shared" si="221"/>
        <v>38.130000000000003</v>
      </c>
      <c r="G597" s="44">
        <v>0</v>
      </c>
      <c r="H597" s="44">
        <f>F597/E597*100</f>
        <v>100</v>
      </c>
    </row>
    <row r="598" spans="1:8" ht="19.149999999999999" customHeight="1" x14ac:dyDescent="0.25">
      <c r="A598" s="45">
        <v>32</v>
      </c>
      <c r="B598" s="46" t="s">
        <v>33</v>
      </c>
      <c r="C598" s="47">
        <f>C599</f>
        <v>0</v>
      </c>
      <c r="D598" s="47">
        <f t="shared" si="221"/>
        <v>0</v>
      </c>
      <c r="E598" s="47">
        <f t="shared" si="221"/>
        <v>38.130000000000003</v>
      </c>
      <c r="F598" s="47">
        <f t="shared" si="221"/>
        <v>38.130000000000003</v>
      </c>
      <c r="G598" s="47">
        <v>0</v>
      </c>
      <c r="H598" s="47">
        <f t="shared" ref="H598:H601" si="222">F598/E598*100</f>
        <v>100</v>
      </c>
    </row>
    <row r="599" spans="1:8" ht="19.149999999999999" customHeight="1" x14ac:dyDescent="0.25">
      <c r="A599" s="45">
        <v>323</v>
      </c>
      <c r="B599" s="46" t="s">
        <v>49</v>
      </c>
      <c r="C599" s="47">
        <f>C600</f>
        <v>0</v>
      </c>
      <c r="D599" s="47">
        <f t="shared" si="221"/>
        <v>0</v>
      </c>
      <c r="E599" s="47">
        <f t="shared" si="221"/>
        <v>38.130000000000003</v>
      </c>
      <c r="F599" s="47">
        <f t="shared" si="221"/>
        <v>38.130000000000003</v>
      </c>
      <c r="G599" s="47">
        <v>0</v>
      </c>
      <c r="H599" s="47">
        <f t="shared" si="222"/>
        <v>100</v>
      </c>
    </row>
    <row r="600" spans="1:8" ht="28.5" customHeight="1" x14ac:dyDescent="0.25">
      <c r="A600" s="48">
        <v>3231</v>
      </c>
      <c r="B600" s="49" t="s">
        <v>141</v>
      </c>
      <c r="C600" s="88">
        <v>0</v>
      </c>
      <c r="D600" s="50">
        <v>0</v>
      </c>
      <c r="E600" s="50">
        <v>38.130000000000003</v>
      </c>
      <c r="F600" s="50">
        <v>38.130000000000003</v>
      </c>
      <c r="G600" s="50">
        <v>0</v>
      </c>
      <c r="H600" s="50">
        <f t="shared" si="222"/>
        <v>100</v>
      </c>
    </row>
    <row r="601" spans="1:8" ht="19.149999999999999" customHeight="1" x14ac:dyDescent="0.25">
      <c r="A601" s="312" t="s">
        <v>247</v>
      </c>
      <c r="B601" s="313"/>
      <c r="C601" s="54">
        <f t="shared" ref="C601:F601" si="223">C597</f>
        <v>0</v>
      </c>
      <c r="D601" s="54">
        <f t="shared" si="223"/>
        <v>0</v>
      </c>
      <c r="E601" s="54">
        <f t="shared" si="223"/>
        <v>38.130000000000003</v>
      </c>
      <c r="F601" s="54">
        <f t="shared" si="223"/>
        <v>38.130000000000003</v>
      </c>
      <c r="G601" s="44">
        <v>0</v>
      </c>
      <c r="H601" s="44">
        <f t="shared" si="222"/>
        <v>100</v>
      </c>
    </row>
    <row r="602" spans="1:8" ht="19.899999999999999" customHeight="1" x14ac:dyDescent="0.25">
      <c r="A602" s="232"/>
      <c r="B602" s="232"/>
      <c r="C602" s="232"/>
      <c r="D602" s="158"/>
      <c r="E602" s="158"/>
      <c r="F602" s="158"/>
      <c r="G602" s="158"/>
      <c r="H602" s="231"/>
    </row>
    <row r="603" spans="1:8" ht="19.7" customHeight="1" x14ac:dyDescent="0.25">
      <c r="A603" s="276" t="s">
        <v>140</v>
      </c>
      <c r="B603" s="334"/>
      <c r="C603" s="334"/>
      <c r="D603" s="158"/>
      <c r="E603" s="158"/>
      <c r="F603" s="158"/>
      <c r="G603" s="158"/>
      <c r="H603" s="154"/>
    </row>
    <row r="604" spans="1:8" ht="26.25" customHeight="1" x14ac:dyDescent="0.25">
      <c r="A604" s="7" t="s">
        <v>1</v>
      </c>
      <c r="B604" s="7" t="s">
        <v>10</v>
      </c>
      <c r="C604" s="6" t="s">
        <v>355</v>
      </c>
      <c r="D604" s="6" t="s">
        <v>354</v>
      </c>
      <c r="E604" s="6" t="s">
        <v>356</v>
      </c>
      <c r="F604" s="6" t="s">
        <v>357</v>
      </c>
      <c r="G604" s="6" t="s">
        <v>358</v>
      </c>
      <c r="H604" s="7" t="s">
        <v>359</v>
      </c>
    </row>
    <row r="605" spans="1:8" ht="19.7" customHeight="1" x14ac:dyDescent="0.25">
      <c r="A605" s="43">
        <v>3</v>
      </c>
      <c r="B605" s="43" t="s">
        <v>254</v>
      </c>
      <c r="C605" s="44">
        <f t="shared" ref="C605:F607" si="224">C606</f>
        <v>77992.639999999999</v>
      </c>
      <c r="D605" s="44">
        <f t="shared" si="224"/>
        <v>59726.25</v>
      </c>
      <c r="E605" s="44">
        <f t="shared" si="224"/>
        <v>130028.42</v>
      </c>
      <c r="F605" s="44">
        <f t="shared" si="224"/>
        <v>130028.42</v>
      </c>
      <c r="G605" s="44">
        <f>F605/C605*100</f>
        <v>166.71883398228346</v>
      </c>
      <c r="H605" s="44">
        <f>F605/E605*100</f>
        <v>100</v>
      </c>
    </row>
    <row r="606" spans="1:8" ht="19.7" customHeight="1" x14ac:dyDescent="0.25">
      <c r="A606" s="45">
        <v>32</v>
      </c>
      <c r="B606" s="46" t="s">
        <v>33</v>
      </c>
      <c r="C606" s="47">
        <f>C607</f>
        <v>77992.639999999999</v>
      </c>
      <c r="D606" s="47">
        <f t="shared" si="224"/>
        <v>59726.25</v>
      </c>
      <c r="E606" s="47">
        <f t="shared" si="224"/>
        <v>130028.42</v>
      </c>
      <c r="F606" s="47">
        <f t="shared" si="224"/>
        <v>130028.42</v>
      </c>
      <c r="G606" s="47">
        <f t="shared" ref="G606:G609" si="225">F606/C606*100</f>
        <v>166.71883398228346</v>
      </c>
      <c r="H606" s="47">
        <f t="shared" ref="H606:H609" si="226">F606/E606*100</f>
        <v>100</v>
      </c>
    </row>
    <row r="607" spans="1:8" ht="19.7" customHeight="1" x14ac:dyDescent="0.25">
      <c r="A607" s="45">
        <v>323</v>
      </c>
      <c r="B607" s="46" t="s">
        <v>49</v>
      </c>
      <c r="C607" s="47">
        <f>C608</f>
        <v>77992.639999999999</v>
      </c>
      <c r="D607" s="47">
        <f t="shared" si="224"/>
        <v>59726.25</v>
      </c>
      <c r="E607" s="47">
        <f t="shared" si="224"/>
        <v>130028.42</v>
      </c>
      <c r="F607" s="47">
        <f t="shared" si="224"/>
        <v>130028.42</v>
      </c>
      <c r="G607" s="47">
        <f t="shared" si="225"/>
        <v>166.71883398228346</v>
      </c>
      <c r="H607" s="47">
        <f t="shared" si="226"/>
        <v>100</v>
      </c>
    </row>
    <row r="608" spans="1:8" ht="23.25" customHeight="1" x14ac:dyDescent="0.25">
      <c r="A608" s="48">
        <v>3231</v>
      </c>
      <c r="B608" s="49" t="s">
        <v>141</v>
      </c>
      <c r="C608" s="50">
        <v>77992.639999999999</v>
      </c>
      <c r="D608" s="50">
        <v>59726.25</v>
      </c>
      <c r="E608" s="50">
        <v>130028.42</v>
      </c>
      <c r="F608" s="50">
        <v>130028.42</v>
      </c>
      <c r="G608" s="50">
        <f t="shared" si="225"/>
        <v>166.71883398228346</v>
      </c>
      <c r="H608" s="50">
        <f t="shared" si="226"/>
        <v>100</v>
      </c>
    </row>
    <row r="609" spans="1:8" ht="19.149999999999999" customHeight="1" x14ac:dyDescent="0.25">
      <c r="A609" s="312" t="s">
        <v>247</v>
      </c>
      <c r="B609" s="313"/>
      <c r="C609" s="54">
        <f t="shared" ref="C609:F609" si="227">C605</f>
        <v>77992.639999999999</v>
      </c>
      <c r="D609" s="54">
        <f t="shared" si="227"/>
        <v>59726.25</v>
      </c>
      <c r="E609" s="54">
        <f t="shared" si="227"/>
        <v>130028.42</v>
      </c>
      <c r="F609" s="54">
        <f t="shared" si="227"/>
        <v>130028.42</v>
      </c>
      <c r="G609" s="44">
        <f t="shared" si="225"/>
        <v>166.71883398228346</v>
      </c>
      <c r="H609" s="44">
        <f t="shared" si="226"/>
        <v>100</v>
      </c>
    </row>
    <row r="610" spans="1:8" ht="36" customHeight="1" x14ac:dyDescent="0.25">
      <c r="A610" s="341" t="s">
        <v>362</v>
      </c>
      <c r="B610" s="342"/>
      <c r="C610" s="156"/>
      <c r="D610" s="59"/>
      <c r="E610" s="59"/>
      <c r="F610" s="59"/>
      <c r="G610" s="59"/>
      <c r="H610" s="60"/>
    </row>
    <row r="611" spans="1:8" ht="26.25" customHeight="1" x14ac:dyDescent="0.25">
      <c r="A611" s="7" t="s">
        <v>1</v>
      </c>
      <c r="B611" s="7" t="s">
        <v>10</v>
      </c>
      <c r="C611" s="6" t="s">
        <v>355</v>
      </c>
      <c r="D611" s="6" t="s">
        <v>354</v>
      </c>
      <c r="E611" s="6" t="s">
        <v>356</v>
      </c>
      <c r="F611" s="6" t="s">
        <v>357</v>
      </c>
      <c r="G611" s="6" t="s">
        <v>358</v>
      </c>
      <c r="H611" s="7" t="s">
        <v>359</v>
      </c>
    </row>
    <row r="612" spans="1:8" ht="19.7" customHeight="1" x14ac:dyDescent="0.25">
      <c r="A612" s="43">
        <v>3</v>
      </c>
      <c r="B612" s="43" t="s">
        <v>254</v>
      </c>
      <c r="C612" s="44">
        <f>C613+C616</f>
        <v>412.5</v>
      </c>
      <c r="D612" s="44">
        <f>D613+D616</f>
        <v>0</v>
      </c>
      <c r="E612" s="44">
        <f>E613+E616</f>
        <v>0</v>
      </c>
      <c r="F612" s="44">
        <f t="shared" ref="F612" si="228">F613+F616</f>
        <v>0</v>
      </c>
      <c r="G612" s="44">
        <f>F612/C612*100</f>
        <v>0</v>
      </c>
      <c r="H612" s="44">
        <v>0</v>
      </c>
    </row>
    <row r="613" spans="1:8" ht="19.7" customHeight="1" x14ac:dyDescent="0.25">
      <c r="A613" s="45">
        <v>32</v>
      </c>
      <c r="B613" s="46" t="s">
        <v>33</v>
      </c>
      <c r="C613" s="47">
        <f>C614</f>
        <v>412.5</v>
      </c>
      <c r="D613" s="47">
        <f t="shared" ref="D613:F614" si="229">D614</f>
        <v>0</v>
      </c>
      <c r="E613" s="47">
        <f t="shared" si="229"/>
        <v>0</v>
      </c>
      <c r="F613" s="47">
        <f t="shared" si="229"/>
        <v>0</v>
      </c>
      <c r="G613" s="47">
        <f t="shared" ref="G613:G619" si="230">F613/C613*100</f>
        <v>0</v>
      </c>
      <c r="H613" s="47">
        <v>0</v>
      </c>
    </row>
    <row r="614" spans="1:8" ht="19.7" customHeight="1" x14ac:dyDescent="0.25">
      <c r="A614" s="45">
        <v>323</v>
      </c>
      <c r="B614" s="46" t="s">
        <v>49</v>
      </c>
      <c r="C614" s="47">
        <f>C615</f>
        <v>412.5</v>
      </c>
      <c r="D614" s="47">
        <f t="shared" si="229"/>
        <v>0</v>
      </c>
      <c r="E614" s="47">
        <f t="shared" si="229"/>
        <v>0</v>
      </c>
      <c r="F614" s="47">
        <f t="shared" si="229"/>
        <v>0</v>
      </c>
      <c r="G614" s="47">
        <f t="shared" si="230"/>
        <v>0</v>
      </c>
      <c r="H614" s="47">
        <v>0</v>
      </c>
    </row>
    <row r="615" spans="1:8" ht="25.5" customHeight="1" x14ac:dyDescent="0.25">
      <c r="A615" s="48">
        <v>3231</v>
      </c>
      <c r="B615" s="49" t="s">
        <v>141</v>
      </c>
      <c r="C615" s="50">
        <v>412.5</v>
      </c>
      <c r="D615" s="50">
        <v>0</v>
      </c>
      <c r="E615" s="50">
        <v>0</v>
      </c>
      <c r="F615" s="50">
        <v>0</v>
      </c>
      <c r="G615" s="50">
        <f t="shared" si="230"/>
        <v>0</v>
      </c>
      <c r="H615" s="50">
        <v>0</v>
      </c>
    </row>
    <row r="616" spans="1:8" ht="19.149999999999999" hidden="1" customHeight="1" x14ac:dyDescent="0.25">
      <c r="A616" s="45">
        <v>36</v>
      </c>
      <c r="B616" s="46" t="s">
        <v>274</v>
      </c>
      <c r="C616" s="47">
        <f t="shared" ref="C616:F617" si="231">C617</f>
        <v>0</v>
      </c>
      <c r="D616" s="47">
        <f t="shared" si="231"/>
        <v>0</v>
      </c>
      <c r="E616" s="47">
        <f t="shared" si="231"/>
        <v>0</v>
      </c>
      <c r="F616" s="47">
        <f t="shared" si="231"/>
        <v>0</v>
      </c>
      <c r="G616" s="47">
        <v>0</v>
      </c>
      <c r="H616" s="47">
        <v>0</v>
      </c>
    </row>
    <row r="617" spans="1:8" ht="19.149999999999999" hidden="1" customHeight="1" x14ac:dyDescent="0.25">
      <c r="A617" s="45">
        <v>369</v>
      </c>
      <c r="B617" s="46" t="s">
        <v>178</v>
      </c>
      <c r="C617" s="47">
        <f t="shared" si="231"/>
        <v>0</v>
      </c>
      <c r="D617" s="47">
        <f t="shared" si="231"/>
        <v>0</v>
      </c>
      <c r="E617" s="47">
        <f t="shared" si="231"/>
        <v>0</v>
      </c>
      <c r="F617" s="47">
        <f t="shared" si="231"/>
        <v>0</v>
      </c>
      <c r="G617" s="47">
        <v>0</v>
      </c>
      <c r="H617" s="47">
        <v>0</v>
      </c>
    </row>
    <row r="618" spans="1:8" ht="19.149999999999999" hidden="1" customHeight="1" x14ac:dyDescent="0.25">
      <c r="A618" s="48">
        <v>3691</v>
      </c>
      <c r="B618" s="49" t="s">
        <v>143</v>
      </c>
      <c r="C618" s="50">
        <v>0</v>
      </c>
      <c r="D618" s="50">
        <v>0</v>
      </c>
      <c r="E618" s="50">
        <v>0</v>
      </c>
      <c r="F618" s="50">
        <v>0</v>
      </c>
      <c r="G618" s="50">
        <v>0</v>
      </c>
      <c r="H618" s="50">
        <v>0</v>
      </c>
    </row>
    <row r="619" spans="1:8" ht="19.7" customHeight="1" x14ac:dyDescent="0.25">
      <c r="A619" s="312" t="s">
        <v>240</v>
      </c>
      <c r="B619" s="313"/>
      <c r="C619" s="54">
        <f t="shared" ref="C619:F619" si="232">C612</f>
        <v>412.5</v>
      </c>
      <c r="D619" s="54">
        <f t="shared" si="232"/>
        <v>0</v>
      </c>
      <c r="E619" s="54">
        <f t="shared" si="232"/>
        <v>0</v>
      </c>
      <c r="F619" s="54">
        <f t="shared" si="232"/>
        <v>0</v>
      </c>
      <c r="G619" s="54">
        <f t="shared" si="230"/>
        <v>0</v>
      </c>
      <c r="H619" s="54">
        <v>0</v>
      </c>
    </row>
    <row r="620" spans="1:8" ht="6" customHeight="1" x14ac:dyDescent="0.25">
      <c r="A620" s="100"/>
      <c r="B620" s="100"/>
      <c r="C620" s="59"/>
      <c r="D620" s="59"/>
      <c r="E620" s="59"/>
      <c r="F620" s="59"/>
      <c r="G620" s="59"/>
      <c r="H620" s="60"/>
    </row>
    <row r="621" spans="1:8" ht="19.7" customHeight="1" x14ac:dyDescent="0.25">
      <c r="A621" s="157" t="s">
        <v>142</v>
      </c>
      <c r="B621" s="100"/>
      <c r="C621" s="156"/>
      <c r="D621" s="59"/>
      <c r="E621" s="59"/>
      <c r="F621" s="59"/>
      <c r="G621" s="59"/>
      <c r="H621" s="60"/>
    </row>
    <row r="622" spans="1:8" ht="24.75" customHeight="1" x14ac:dyDescent="0.25">
      <c r="A622" s="274" t="s">
        <v>1</v>
      </c>
      <c r="B622" s="7" t="s">
        <v>10</v>
      </c>
      <c r="C622" s="260" t="s">
        <v>355</v>
      </c>
      <c r="D622" s="258" t="s">
        <v>354</v>
      </c>
      <c r="E622" s="258" t="s">
        <v>356</v>
      </c>
      <c r="F622" s="258" t="s">
        <v>357</v>
      </c>
      <c r="G622" s="258" t="s">
        <v>358</v>
      </c>
      <c r="H622" s="259" t="s">
        <v>359</v>
      </c>
    </row>
    <row r="623" spans="1:8" ht="19.7" customHeight="1" x14ac:dyDescent="0.25">
      <c r="A623" s="128">
        <v>3</v>
      </c>
      <c r="B623" s="128" t="s">
        <v>254</v>
      </c>
      <c r="C623" s="54">
        <f>C624+C627</f>
        <v>117.28</v>
      </c>
      <c r="D623" s="54">
        <f>D624+D627</f>
        <v>0</v>
      </c>
      <c r="E623" s="54">
        <f>E624+E627</f>
        <v>0</v>
      </c>
      <c r="F623" s="54">
        <f t="shared" ref="F623" si="233">F624+F627</f>
        <v>0</v>
      </c>
      <c r="G623" s="54">
        <f>F623/C623*100</f>
        <v>0</v>
      </c>
      <c r="H623" s="54">
        <v>0</v>
      </c>
    </row>
    <row r="624" spans="1:8" ht="19.7" customHeight="1" x14ac:dyDescent="0.25">
      <c r="A624" s="45">
        <v>32</v>
      </c>
      <c r="B624" s="46" t="s">
        <v>33</v>
      </c>
      <c r="C624" s="47">
        <f>C625</f>
        <v>117.28</v>
      </c>
      <c r="D624" s="47">
        <f t="shared" ref="D624:F625" si="234">D625</f>
        <v>0</v>
      </c>
      <c r="E624" s="47">
        <f t="shared" si="234"/>
        <v>0</v>
      </c>
      <c r="F624" s="47">
        <f t="shared" si="234"/>
        <v>0</v>
      </c>
      <c r="G624" s="47">
        <f t="shared" ref="G624:G630" si="235">F624/C624*100</f>
        <v>0</v>
      </c>
      <c r="H624" s="47">
        <v>0</v>
      </c>
    </row>
    <row r="625" spans="1:8" ht="19.7" customHeight="1" x14ac:dyDescent="0.25">
      <c r="A625" s="45">
        <v>323</v>
      </c>
      <c r="B625" s="46" t="s">
        <v>49</v>
      </c>
      <c r="C625" s="47">
        <f>C626</f>
        <v>117.28</v>
      </c>
      <c r="D625" s="47">
        <f t="shared" si="234"/>
        <v>0</v>
      </c>
      <c r="E625" s="47">
        <f t="shared" si="234"/>
        <v>0</v>
      </c>
      <c r="F625" s="47">
        <f t="shared" si="234"/>
        <v>0</v>
      </c>
      <c r="G625" s="47">
        <f t="shared" si="235"/>
        <v>0</v>
      </c>
      <c r="H625" s="47">
        <v>0</v>
      </c>
    </row>
    <row r="626" spans="1:8" ht="24.6" customHeight="1" x14ac:dyDescent="0.25">
      <c r="A626" s="48">
        <v>3231</v>
      </c>
      <c r="B626" s="49" t="s">
        <v>141</v>
      </c>
      <c r="C626" s="50">
        <v>117.28</v>
      </c>
      <c r="D626" s="50">
        <v>0</v>
      </c>
      <c r="E626" s="50">
        <v>0</v>
      </c>
      <c r="F626" s="50">
        <v>0</v>
      </c>
      <c r="G626" s="50">
        <f t="shared" si="235"/>
        <v>0</v>
      </c>
      <c r="H626" s="50">
        <v>0</v>
      </c>
    </row>
    <row r="627" spans="1:8" ht="36.75" customHeight="1" x14ac:dyDescent="0.25">
      <c r="A627" s="45">
        <v>36</v>
      </c>
      <c r="B627" s="46" t="s">
        <v>274</v>
      </c>
      <c r="C627" s="47">
        <f t="shared" ref="C627:F628" si="236">C628</f>
        <v>0</v>
      </c>
      <c r="D627" s="47">
        <f t="shared" si="236"/>
        <v>0</v>
      </c>
      <c r="E627" s="47">
        <f t="shared" si="236"/>
        <v>0</v>
      </c>
      <c r="F627" s="47">
        <f t="shared" si="236"/>
        <v>0</v>
      </c>
      <c r="G627" s="47">
        <v>0</v>
      </c>
      <c r="H627" s="47">
        <v>0</v>
      </c>
    </row>
    <row r="628" spans="1:8" ht="41.25" customHeight="1" x14ac:dyDescent="0.25">
      <c r="A628" s="45">
        <v>369</v>
      </c>
      <c r="B628" s="46" t="s">
        <v>178</v>
      </c>
      <c r="C628" s="47">
        <f t="shared" si="236"/>
        <v>0</v>
      </c>
      <c r="D628" s="47">
        <f t="shared" si="236"/>
        <v>0</v>
      </c>
      <c r="E628" s="47">
        <f t="shared" si="236"/>
        <v>0</v>
      </c>
      <c r="F628" s="47">
        <f t="shared" si="236"/>
        <v>0</v>
      </c>
      <c r="G628" s="47">
        <v>0</v>
      </c>
      <c r="H628" s="47">
        <v>0</v>
      </c>
    </row>
    <row r="629" spans="1:8" ht="46.5" customHeight="1" x14ac:dyDescent="0.25">
      <c r="A629" s="48">
        <v>3691</v>
      </c>
      <c r="B629" s="49" t="s">
        <v>143</v>
      </c>
      <c r="C629" s="50">
        <v>0</v>
      </c>
      <c r="D629" s="50">
        <v>0</v>
      </c>
      <c r="E629" s="50">
        <v>0</v>
      </c>
      <c r="F629" s="50">
        <v>0</v>
      </c>
      <c r="G629" s="50">
        <v>0</v>
      </c>
      <c r="H629" s="50">
        <v>0</v>
      </c>
    </row>
    <row r="630" spans="1:8" ht="19.7" customHeight="1" x14ac:dyDescent="0.25">
      <c r="A630" s="321" t="s">
        <v>242</v>
      </c>
      <c r="B630" s="322"/>
      <c r="C630" s="110">
        <f>C623</f>
        <v>117.28</v>
      </c>
      <c r="D630" s="110">
        <f>D623</f>
        <v>0</v>
      </c>
      <c r="E630" s="110">
        <f>E623</f>
        <v>0</v>
      </c>
      <c r="F630" s="110">
        <f t="shared" ref="F630" si="237">F623</f>
        <v>0</v>
      </c>
      <c r="G630" s="110">
        <f t="shared" si="235"/>
        <v>0</v>
      </c>
      <c r="H630" s="110">
        <v>0</v>
      </c>
    </row>
    <row r="631" spans="1:8" ht="12.6" customHeight="1" x14ac:dyDescent="0.25">
      <c r="A631" s="100"/>
      <c r="B631" s="100"/>
      <c r="C631" s="59"/>
      <c r="D631" s="59"/>
      <c r="E631" s="59"/>
      <c r="F631" s="59"/>
      <c r="G631" s="59"/>
      <c r="H631" s="60"/>
    </row>
    <row r="632" spans="1:8" ht="13.15" hidden="1" customHeight="1" x14ac:dyDescent="0.25">
      <c r="A632" s="100"/>
      <c r="B632" s="100"/>
      <c r="C632" s="59"/>
      <c r="D632" s="59"/>
      <c r="E632" s="59"/>
      <c r="F632" s="59"/>
      <c r="G632" s="59"/>
      <c r="H632" s="60"/>
    </row>
    <row r="633" spans="1:8" ht="19.7" customHeight="1" x14ac:dyDescent="0.25">
      <c r="A633" s="282" t="s">
        <v>384</v>
      </c>
      <c r="B633" s="283"/>
      <c r="C633" s="156"/>
      <c r="D633" s="59"/>
      <c r="E633" s="59"/>
      <c r="F633" s="59"/>
      <c r="G633" s="59"/>
      <c r="H633" s="60"/>
    </row>
    <row r="634" spans="1:8" ht="26.25" customHeight="1" x14ac:dyDescent="0.25">
      <c r="A634" s="7" t="s">
        <v>1</v>
      </c>
      <c r="B634" s="7" t="s">
        <v>10</v>
      </c>
      <c r="C634" s="6" t="s">
        <v>355</v>
      </c>
      <c r="D634" s="6" t="s">
        <v>354</v>
      </c>
      <c r="E634" s="6" t="s">
        <v>356</v>
      </c>
      <c r="F634" s="6" t="s">
        <v>357</v>
      </c>
      <c r="G634" s="6" t="s">
        <v>358</v>
      </c>
      <c r="H634" s="7" t="s">
        <v>359</v>
      </c>
    </row>
    <row r="635" spans="1:8" ht="19.7" customHeight="1" x14ac:dyDescent="0.25">
      <c r="A635" s="43">
        <v>3</v>
      </c>
      <c r="B635" s="43" t="s">
        <v>254</v>
      </c>
      <c r="C635" s="44">
        <f>C636</f>
        <v>382.72</v>
      </c>
      <c r="D635" s="44">
        <f>D636</f>
        <v>0</v>
      </c>
      <c r="E635" s="44">
        <f>E636</f>
        <v>336.87</v>
      </c>
      <c r="F635" s="44">
        <f t="shared" ref="F635" si="238">F636</f>
        <v>336.87</v>
      </c>
      <c r="G635" s="44">
        <f>F635/C635*100</f>
        <v>88.019962374581937</v>
      </c>
      <c r="H635" s="44">
        <v>0</v>
      </c>
    </row>
    <row r="636" spans="1:8" ht="19.7" customHeight="1" x14ac:dyDescent="0.25">
      <c r="A636" s="45">
        <v>32</v>
      </c>
      <c r="B636" s="46" t="s">
        <v>33</v>
      </c>
      <c r="C636" s="47">
        <f>C637</f>
        <v>382.72</v>
      </c>
      <c r="D636" s="47">
        <f t="shared" ref="D636:F637" si="239">D637</f>
        <v>0</v>
      </c>
      <c r="E636" s="47">
        <f t="shared" si="239"/>
        <v>336.87</v>
      </c>
      <c r="F636" s="47">
        <f t="shared" si="239"/>
        <v>336.87</v>
      </c>
      <c r="G636" s="47">
        <f t="shared" ref="G636:G640" si="240">F636/C636*100</f>
        <v>88.019962374581937</v>
      </c>
      <c r="H636" s="47">
        <v>0</v>
      </c>
    </row>
    <row r="637" spans="1:8" ht="19.7" customHeight="1" x14ac:dyDescent="0.25">
      <c r="A637" s="45">
        <v>323</v>
      </c>
      <c r="B637" s="46" t="s">
        <v>49</v>
      </c>
      <c r="C637" s="47">
        <f>C638</f>
        <v>382.72</v>
      </c>
      <c r="D637" s="47">
        <f t="shared" si="239"/>
        <v>0</v>
      </c>
      <c r="E637" s="47">
        <f t="shared" si="239"/>
        <v>336.87</v>
      </c>
      <c r="F637" s="47">
        <f t="shared" si="239"/>
        <v>336.87</v>
      </c>
      <c r="G637" s="47">
        <f t="shared" si="240"/>
        <v>88.019962374581937</v>
      </c>
      <c r="H637" s="47">
        <v>0</v>
      </c>
    </row>
    <row r="638" spans="1:8" ht="32.25" customHeight="1" x14ac:dyDescent="0.25">
      <c r="A638" s="48">
        <v>3231</v>
      </c>
      <c r="B638" s="49" t="s">
        <v>141</v>
      </c>
      <c r="C638" s="50">
        <v>382.72</v>
      </c>
      <c r="D638" s="50">
        <v>0</v>
      </c>
      <c r="E638" s="50">
        <v>336.87</v>
      </c>
      <c r="F638" s="50">
        <v>336.87</v>
      </c>
      <c r="G638" s="50">
        <f t="shared" si="240"/>
        <v>88.019962374581937</v>
      </c>
      <c r="H638" s="50">
        <v>0</v>
      </c>
    </row>
    <row r="639" spans="1:8" ht="19.7" customHeight="1" x14ac:dyDescent="0.25">
      <c r="A639" s="312" t="s">
        <v>246</v>
      </c>
      <c r="B639" s="313"/>
      <c r="C639" s="54">
        <f>C635</f>
        <v>382.72</v>
      </c>
      <c r="D639" s="54">
        <f>D635</f>
        <v>0</v>
      </c>
      <c r="E639" s="54">
        <f>E635</f>
        <v>336.87</v>
      </c>
      <c r="F639" s="54">
        <f t="shared" ref="F639" si="241">F635</f>
        <v>336.87</v>
      </c>
      <c r="G639" s="54">
        <f t="shared" si="240"/>
        <v>88.019962374581937</v>
      </c>
      <c r="H639" s="54">
        <v>0</v>
      </c>
    </row>
    <row r="640" spans="1:8" ht="19.7" customHeight="1" x14ac:dyDescent="0.25">
      <c r="A640" s="336" t="s">
        <v>192</v>
      </c>
      <c r="B640" s="337"/>
      <c r="C640" s="180">
        <f>C619+C609+C639+C630</f>
        <v>78905.14</v>
      </c>
      <c r="D640" s="180">
        <f>D619+D609+D639+D630</f>
        <v>59726.25</v>
      </c>
      <c r="E640" s="180">
        <f>E609+E619+E630+E639+E601</f>
        <v>130403.42</v>
      </c>
      <c r="F640" s="180">
        <f>F609+F619+F630+F639+F601</f>
        <v>130403.42</v>
      </c>
      <c r="G640" s="180">
        <f t="shared" si="240"/>
        <v>165.26606504975467</v>
      </c>
      <c r="H640" s="180">
        <f t="shared" ref="H640:H641" si="242">F640/E640*100</f>
        <v>100</v>
      </c>
    </row>
    <row r="641" spans="1:8" ht="19.7" customHeight="1" x14ac:dyDescent="0.25">
      <c r="A641" s="338" t="s">
        <v>193</v>
      </c>
      <c r="B641" s="339"/>
      <c r="C641" s="181">
        <f>C640+C590+C567+C467</f>
        <v>1084446.74</v>
      </c>
      <c r="D641" s="181">
        <f>D640+D590+D567+D467</f>
        <v>1298060.6200000001</v>
      </c>
      <c r="E641" s="181">
        <f>E640+E590+E567+E467</f>
        <v>1606413.16</v>
      </c>
      <c r="F641" s="181">
        <f>F640+F590+F567+F467</f>
        <v>1556073.2300000002</v>
      </c>
      <c r="G641" s="181">
        <f>F641/C641*100</f>
        <v>143.4900555835504</v>
      </c>
      <c r="H641" s="181">
        <f t="shared" si="242"/>
        <v>96.866314890000055</v>
      </c>
    </row>
    <row r="642" spans="1:8" ht="14.45" customHeight="1" x14ac:dyDescent="0.25">
      <c r="A642" s="61"/>
      <c r="B642" s="61"/>
      <c r="C642" s="59"/>
      <c r="D642" s="59"/>
      <c r="E642" s="59"/>
      <c r="F642" s="59"/>
      <c r="G642" s="59"/>
      <c r="H642" s="60"/>
    </row>
    <row r="643" spans="1:8" ht="19.5" hidden="1" customHeight="1" x14ac:dyDescent="0.25">
      <c r="A643" s="153"/>
      <c r="B643" s="153"/>
      <c r="C643" s="94"/>
      <c r="D643" s="158"/>
      <c r="E643" s="158"/>
      <c r="F643" s="158"/>
      <c r="G643" s="158"/>
      <c r="H643" s="154"/>
    </row>
    <row r="644" spans="1:8" ht="19.5" hidden="1" customHeight="1" x14ac:dyDescent="0.25">
      <c r="A644" s="153"/>
      <c r="B644" s="153"/>
      <c r="C644" s="94"/>
      <c r="D644" s="158"/>
      <c r="E644" s="158"/>
      <c r="F644" s="158"/>
      <c r="G644" s="158"/>
      <c r="H644" s="154"/>
    </row>
    <row r="645" spans="1:8" ht="19.5" hidden="1" customHeight="1" x14ac:dyDescent="0.25">
      <c r="A645" s="153"/>
      <c r="B645" s="153"/>
      <c r="C645" s="94"/>
      <c r="D645" s="158"/>
      <c r="E645" s="158"/>
      <c r="F645" s="158"/>
      <c r="G645" s="158"/>
      <c r="H645" s="154"/>
    </row>
    <row r="646" spans="1:8" ht="19.5" hidden="1" customHeight="1" x14ac:dyDescent="0.25">
      <c r="A646" s="153"/>
      <c r="B646" s="153"/>
      <c r="C646" s="94"/>
      <c r="D646" s="158"/>
      <c r="E646" s="158"/>
      <c r="F646" s="158"/>
      <c r="G646" s="158"/>
      <c r="H646" s="154"/>
    </row>
    <row r="647" spans="1:8" ht="19.5" hidden="1" customHeight="1" x14ac:dyDescent="0.25">
      <c r="A647" s="153"/>
      <c r="B647" s="153"/>
      <c r="C647" s="94"/>
      <c r="D647" s="158"/>
      <c r="E647" s="158"/>
      <c r="F647" s="158"/>
      <c r="G647" s="158"/>
      <c r="H647" s="154"/>
    </row>
    <row r="648" spans="1:8" ht="19.5" hidden="1" customHeight="1" x14ac:dyDescent="0.25">
      <c r="A648" s="153"/>
      <c r="B648" s="153"/>
      <c r="C648" s="94"/>
      <c r="D648" s="158"/>
      <c r="E648" s="158"/>
      <c r="F648" s="158"/>
      <c r="G648" s="158"/>
      <c r="H648" s="154"/>
    </row>
    <row r="649" spans="1:8" ht="19.5" hidden="1" customHeight="1" x14ac:dyDescent="0.25">
      <c r="A649" s="153"/>
      <c r="B649" s="153"/>
      <c r="C649" s="94"/>
      <c r="D649" s="158"/>
      <c r="E649" s="158"/>
      <c r="F649" s="158"/>
      <c r="G649" s="158"/>
      <c r="H649" s="154"/>
    </row>
    <row r="650" spans="1:8" ht="19.5" hidden="1" customHeight="1" x14ac:dyDescent="0.25">
      <c r="A650" s="153"/>
      <c r="B650" s="153"/>
      <c r="C650" s="94"/>
      <c r="D650" s="158"/>
      <c r="E650" s="158"/>
      <c r="F650" s="158"/>
      <c r="G650" s="158"/>
      <c r="H650" s="154"/>
    </row>
    <row r="651" spans="1:8" ht="3" customHeight="1" x14ac:dyDescent="0.25">
      <c r="A651" s="153"/>
      <c r="B651" s="153"/>
      <c r="C651" s="94"/>
      <c r="D651" s="158"/>
      <c r="E651" s="158"/>
      <c r="F651" s="158"/>
      <c r="G651" s="158"/>
      <c r="H651" s="154"/>
    </row>
    <row r="652" spans="1:8" ht="0.75" customHeight="1" x14ac:dyDescent="0.25">
      <c r="A652" s="153"/>
      <c r="B652" s="153"/>
      <c r="C652" s="94"/>
      <c r="D652" s="158"/>
      <c r="E652" s="158"/>
      <c r="F652" s="158"/>
      <c r="G652" s="158"/>
      <c r="H652" s="154"/>
    </row>
    <row r="653" spans="1:8" ht="17.45" customHeight="1" x14ac:dyDescent="0.25">
      <c r="A653" s="255" t="s">
        <v>207</v>
      </c>
      <c r="B653" s="340" t="s">
        <v>196</v>
      </c>
      <c r="C653" s="340"/>
      <c r="D653" s="340"/>
      <c r="E653" s="340"/>
      <c r="F653" s="340"/>
      <c r="G653" s="340"/>
      <c r="H653" s="154"/>
    </row>
    <row r="654" spans="1:8" ht="6" customHeight="1" x14ac:dyDescent="0.25">
      <c r="A654" s="204"/>
      <c r="B654" s="61"/>
      <c r="C654" s="61"/>
      <c r="D654" s="61"/>
      <c r="E654" s="61"/>
      <c r="F654" s="61"/>
      <c r="G654" s="61"/>
      <c r="H654" s="154"/>
    </row>
    <row r="655" spans="1:8" ht="13.15" customHeight="1" x14ac:dyDescent="0.25">
      <c r="A655" s="315" t="s">
        <v>144</v>
      </c>
      <c r="B655" s="315"/>
      <c r="C655" s="315"/>
      <c r="D655" s="61"/>
      <c r="E655" s="158"/>
      <c r="F655" s="158"/>
      <c r="G655" s="158"/>
      <c r="H655" s="154"/>
    </row>
    <row r="656" spans="1:8" ht="17.45" customHeight="1" x14ac:dyDescent="0.25">
      <c r="A656" s="157" t="s">
        <v>145</v>
      </c>
      <c r="B656" s="216"/>
      <c r="C656" s="155"/>
      <c r="D656" s="59"/>
      <c r="E656" s="59"/>
      <c r="F656" s="59"/>
      <c r="G656" s="59"/>
      <c r="H656" s="60"/>
    </row>
    <row r="657" spans="1:8" ht="28.5" customHeight="1" x14ac:dyDescent="0.25">
      <c r="A657" s="7" t="s">
        <v>1</v>
      </c>
      <c r="B657" s="7" t="s">
        <v>10</v>
      </c>
      <c r="C657" s="6" t="s">
        <v>355</v>
      </c>
      <c r="D657" s="6" t="s">
        <v>354</v>
      </c>
      <c r="E657" s="6" t="s">
        <v>356</v>
      </c>
      <c r="F657" s="6" t="s">
        <v>357</v>
      </c>
      <c r="G657" s="6" t="s">
        <v>358</v>
      </c>
      <c r="H657" s="7" t="s">
        <v>359</v>
      </c>
    </row>
    <row r="658" spans="1:8" ht="17.25" customHeight="1" x14ac:dyDescent="0.25">
      <c r="A658" s="43">
        <v>3</v>
      </c>
      <c r="B658" s="43" t="s">
        <v>254</v>
      </c>
      <c r="C658" s="44">
        <f>C659</f>
        <v>120</v>
      </c>
      <c r="D658" s="44">
        <f t="shared" ref="D658:F660" si="243">D659</f>
        <v>0</v>
      </c>
      <c r="E658" s="44">
        <f t="shared" si="243"/>
        <v>136</v>
      </c>
      <c r="F658" s="44">
        <f t="shared" si="243"/>
        <v>136</v>
      </c>
      <c r="G658" s="44">
        <f>F658/C658*100</f>
        <v>113.33333333333333</v>
      </c>
      <c r="H658" s="44">
        <f t="shared" ref="H658:H663" si="244">F658/E658*100</f>
        <v>100</v>
      </c>
    </row>
    <row r="659" spans="1:8" ht="22.9" customHeight="1" x14ac:dyDescent="0.25">
      <c r="A659" s="45">
        <v>32</v>
      </c>
      <c r="B659" s="46" t="s">
        <v>33</v>
      </c>
      <c r="C659" s="47">
        <f>C660</f>
        <v>120</v>
      </c>
      <c r="D659" s="47">
        <f t="shared" si="243"/>
        <v>0</v>
      </c>
      <c r="E659" s="47">
        <f t="shared" si="243"/>
        <v>136</v>
      </c>
      <c r="F659" s="47">
        <f t="shared" si="243"/>
        <v>136</v>
      </c>
      <c r="G659" s="47">
        <f t="shared" ref="G659:G663" si="245">F659/C659*100</f>
        <v>113.33333333333333</v>
      </c>
      <c r="H659" s="47">
        <f t="shared" si="244"/>
        <v>100</v>
      </c>
    </row>
    <row r="660" spans="1:8" ht="25.5" customHeight="1" x14ac:dyDescent="0.25">
      <c r="A660" s="45">
        <v>322</v>
      </c>
      <c r="B660" s="46" t="s">
        <v>41</v>
      </c>
      <c r="C660" s="47">
        <f>C661</f>
        <v>120</v>
      </c>
      <c r="D660" s="47">
        <f t="shared" si="243"/>
        <v>0</v>
      </c>
      <c r="E660" s="47">
        <f t="shared" si="243"/>
        <v>136</v>
      </c>
      <c r="F660" s="47">
        <f t="shared" si="243"/>
        <v>136</v>
      </c>
      <c r="G660" s="47">
        <f t="shared" si="245"/>
        <v>113.33333333333333</v>
      </c>
      <c r="H660" s="47">
        <f t="shared" si="244"/>
        <v>100</v>
      </c>
    </row>
    <row r="661" spans="1:8" ht="16.5" customHeight="1" x14ac:dyDescent="0.25">
      <c r="A661" s="48">
        <v>3222</v>
      </c>
      <c r="B661" s="49" t="s">
        <v>44</v>
      </c>
      <c r="C661" s="50">
        <v>120</v>
      </c>
      <c r="D661" s="50">
        <v>0</v>
      </c>
      <c r="E661" s="50">
        <v>136</v>
      </c>
      <c r="F661" s="50">
        <v>136</v>
      </c>
      <c r="G661" s="50">
        <f t="shared" si="245"/>
        <v>113.33333333333333</v>
      </c>
      <c r="H661" s="50">
        <f t="shared" si="244"/>
        <v>100</v>
      </c>
    </row>
    <row r="662" spans="1:8" ht="16.5" customHeight="1" x14ac:dyDescent="0.25">
      <c r="A662" s="312" t="s">
        <v>249</v>
      </c>
      <c r="B662" s="313"/>
      <c r="C662" s="54">
        <f>C658</f>
        <v>120</v>
      </c>
      <c r="D662" s="54">
        <f>D658</f>
        <v>0</v>
      </c>
      <c r="E662" s="54">
        <f>E658</f>
        <v>136</v>
      </c>
      <c r="F662" s="54">
        <f t="shared" ref="F662" si="246">F658</f>
        <v>136</v>
      </c>
      <c r="G662" s="44">
        <f t="shared" si="245"/>
        <v>113.33333333333333</v>
      </c>
      <c r="H662" s="44">
        <f t="shared" si="244"/>
        <v>100</v>
      </c>
    </row>
    <row r="663" spans="1:8" ht="19.149999999999999" customHeight="1" x14ac:dyDescent="0.25">
      <c r="A663" s="285" t="s">
        <v>175</v>
      </c>
      <c r="B663" s="286"/>
      <c r="C663" s="92">
        <f>C662</f>
        <v>120</v>
      </c>
      <c r="D663" s="92">
        <f>D662</f>
        <v>0</v>
      </c>
      <c r="E663" s="92">
        <f>E662</f>
        <v>136</v>
      </c>
      <c r="F663" s="92">
        <f t="shared" ref="F663" si="247">F662</f>
        <v>136</v>
      </c>
      <c r="G663" s="92">
        <f t="shared" si="245"/>
        <v>113.33333333333333</v>
      </c>
      <c r="H663" s="92">
        <f t="shared" si="244"/>
        <v>100</v>
      </c>
    </row>
    <row r="664" spans="1:8" ht="0.75" hidden="1" customHeight="1" x14ac:dyDescent="0.25">
      <c r="A664" s="150"/>
      <c r="B664" s="150"/>
      <c r="C664" s="149"/>
      <c r="D664" s="149"/>
      <c r="E664" s="149"/>
      <c r="F664" s="149"/>
      <c r="G664" s="149"/>
      <c r="H664" s="149"/>
    </row>
    <row r="665" spans="1:8" ht="12.75" hidden="1" customHeight="1" x14ac:dyDescent="0.25">
      <c r="A665" s="100"/>
      <c r="B665" s="156"/>
      <c r="C665" s="59"/>
      <c r="D665" s="59"/>
      <c r="E665" s="59"/>
      <c r="F665" s="59"/>
      <c r="G665" s="59"/>
      <c r="H665" s="60"/>
    </row>
    <row r="666" spans="1:8" ht="18" customHeight="1" x14ac:dyDescent="0.25">
      <c r="A666" s="100"/>
      <c r="B666" s="156"/>
      <c r="C666" s="59"/>
      <c r="D666" s="59"/>
      <c r="E666" s="59"/>
      <c r="F666" s="59"/>
      <c r="G666" s="59"/>
      <c r="H666" s="60"/>
    </row>
    <row r="667" spans="1:8" ht="19.7" customHeight="1" x14ac:dyDescent="0.25">
      <c r="A667" s="315" t="s">
        <v>194</v>
      </c>
      <c r="B667" s="315"/>
      <c r="C667" s="315"/>
      <c r="D667" s="182"/>
      <c r="E667" s="182"/>
      <c r="F667" s="158"/>
      <c r="G667" s="182"/>
      <c r="H667" s="183"/>
    </row>
    <row r="668" spans="1:8" ht="19.7" customHeight="1" x14ac:dyDescent="0.25">
      <c r="A668" s="334" t="s">
        <v>146</v>
      </c>
      <c r="B668" s="335"/>
      <c r="C668" s="155"/>
      <c r="D668" s="158"/>
      <c r="E668" s="158"/>
      <c r="F668" s="158"/>
      <c r="G668" s="158"/>
      <c r="H668" s="154"/>
    </row>
    <row r="669" spans="1:8" ht="27" customHeight="1" x14ac:dyDescent="0.25">
      <c r="A669" s="7" t="s">
        <v>1</v>
      </c>
      <c r="B669" s="7" t="s">
        <v>10</v>
      </c>
      <c r="C669" s="6" t="s">
        <v>355</v>
      </c>
      <c r="D669" s="6" t="s">
        <v>354</v>
      </c>
      <c r="E669" s="6" t="s">
        <v>356</v>
      </c>
      <c r="F669" s="6" t="s">
        <v>357</v>
      </c>
      <c r="G669" s="6" t="s">
        <v>358</v>
      </c>
      <c r="H669" s="7" t="s">
        <v>359</v>
      </c>
    </row>
    <row r="670" spans="1:8" ht="19.7" customHeight="1" x14ac:dyDescent="0.25">
      <c r="A670" s="43">
        <v>3</v>
      </c>
      <c r="B670" s="43" t="s">
        <v>254</v>
      </c>
      <c r="C670" s="44">
        <f>C671</f>
        <v>425</v>
      </c>
      <c r="D670" s="44">
        <f>D671</f>
        <v>713.27</v>
      </c>
      <c r="E670" s="44">
        <f>E671</f>
        <v>2318.0700000000002</v>
      </c>
      <c r="F670" s="44">
        <f t="shared" ref="F670" si="248">F671</f>
        <v>2317.8000000000002</v>
      </c>
      <c r="G670" s="44">
        <f>F670/C670*100</f>
        <v>545.36470588235306</v>
      </c>
      <c r="H670" s="44">
        <f>F670/E670*100</f>
        <v>99.988352379350061</v>
      </c>
    </row>
    <row r="671" spans="1:8" ht="19.7" customHeight="1" x14ac:dyDescent="0.25">
      <c r="A671" s="45">
        <v>32</v>
      </c>
      <c r="B671" s="46" t="s">
        <v>33</v>
      </c>
      <c r="C671" s="47">
        <f>C672+C674+C677</f>
        <v>425</v>
      </c>
      <c r="D671" s="47">
        <f>D672+D674+D677</f>
        <v>713.27</v>
      </c>
      <c r="E671" s="47">
        <f>E672+E674+E677</f>
        <v>2318.0700000000002</v>
      </c>
      <c r="F671" s="47">
        <f t="shared" ref="F671" si="249">F672+F674+F677</f>
        <v>2317.8000000000002</v>
      </c>
      <c r="G671" s="47">
        <f t="shared" ref="G671:G680" si="250">F671/C671*100</f>
        <v>545.36470588235306</v>
      </c>
      <c r="H671" s="47">
        <f t="shared" ref="H671:H680" si="251">F671/E671*100</f>
        <v>99.988352379350061</v>
      </c>
    </row>
    <row r="672" spans="1:8" ht="31.5" customHeight="1" x14ac:dyDescent="0.25">
      <c r="A672" s="45">
        <v>322</v>
      </c>
      <c r="B672" s="46" t="s">
        <v>41</v>
      </c>
      <c r="C672" s="47">
        <f>C673</f>
        <v>0</v>
      </c>
      <c r="D672" s="47">
        <f>D673</f>
        <v>0</v>
      </c>
      <c r="E672" s="47">
        <f>E673</f>
        <v>0</v>
      </c>
      <c r="F672" s="47">
        <f t="shared" ref="F672" si="252">F673</f>
        <v>0</v>
      </c>
      <c r="G672" s="47">
        <v>0</v>
      </c>
      <c r="H672" s="47">
        <v>0</v>
      </c>
    </row>
    <row r="673" spans="1:8" ht="19.7" customHeight="1" x14ac:dyDescent="0.25">
      <c r="A673" s="48">
        <v>3221</v>
      </c>
      <c r="B673" s="49" t="s">
        <v>130</v>
      </c>
      <c r="C673" s="50">
        <v>0</v>
      </c>
      <c r="D673" s="50">
        <v>0</v>
      </c>
      <c r="E673" s="50">
        <v>0</v>
      </c>
      <c r="F673" s="50">
        <v>0</v>
      </c>
      <c r="G673" s="50">
        <v>0</v>
      </c>
      <c r="H673" s="50">
        <v>0</v>
      </c>
    </row>
    <row r="674" spans="1:8" ht="19.7" customHeight="1" x14ac:dyDescent="0.25">
      <c r="A674" s="45">
        <v>323</v>
      </c>
      <c r="B674" s="46" t="s">
        <v>49</v>
      </c>
      <c r="C674" s="47">
        <f>C675+C676</f>
        <v>375</v>
      </c>
      <c r="D674" s="47">
        <f t="shared" ref="D674:F674" si="253">D675+D676</f>
        <v>713.27</v>
      </c>
      <c r="E674" s="47">
        <f t="shared" si="253"/>
        <v>2318.0700000000002</v>
      </c>
      <c r="F674" s="47">
        <f t="shared" si="253"/>
        <v>2317.8000000000002</v>
      </c>
      <c r="G674" s="47">
        <f t="shared" si="250"/>
        <v>618.08000000000004</v>
      </c>
      <c r="H674" s="47">
        <f t="shared" si="251"/>
        <v>99.988352379350061</v>
      </c>
    </row>
    <row r="675" spans="1:8" ht="19.7" customHeight="1" x14ac:dyDescent="0.25">
      <c r="A675" s="48">
        <v>3231</v>
      </c>
      <c r="B675" s="49" t="s">
        <v>131</v>
      </c>
      <c r="C675" s="50">
        <v>375</v>
      </c>
      <c r="D675" s="50">
        <v>0</v>
      </c>
      <c r="E675" s="50">
        <v>0</v>
      </c>
      <c r="F675" s="50">
        <v>812.5</v>
      </c>
      <c r="G675" s="50">
        <f t="shared" si="250"/>
        <v>216.66666666666666</v>
      </c>
      <c r="H675" s="47">
        <v>0</v>
      </c>
    </row>
    <row r="676" spans="1:8" ht="19.7" customHeight="1" x14ac:dyDescent="0.25">
      <c r="A676" s="48">
        <v>3238</v>
      </c>
      <c r="B676" s="49" t="s">
        <v>59</v>
      </c>
      <c r="C676" s="50">
        <v>0</v>
      </c>
      <c r="D676" s="50">
        <v>713.27</v>
      </c>
      <c r="E676" s="50">
        <v>2318.0700000000002</v>
      </c>
      <c r="F676" s="50">
        <v>1505.3</v>
      </c>
      <c r="G676" s="50">
        <v>0</v>
      </c>
      <c r="H676" s="50">
        <f t="shared" si="251"/>
        <v>64.937642090187083</v>
      </c>
    </row>
    <row r="677" spans="1:8" ht="29.25" customHeight="1" x14ac:dyDescent="0.25">
      <c r="A677" s="45">
        <v>329</v>
      </c>
      <c r="B677" s="46" t="s">
        <v>63</v>
      </c>
      <c r="C677" s="47">
        <f>C678</f>
        <v>50</v>
      </c>
      <c r="D677" s="47">
        <f>D678</f>
        <v>0</v>
      </c>
      <c r="E677" s="47">
        <f>E678</f>
        <v>0</v>
      </c>
      <c r="F677" s="47">
        <f t="shared" ref="F677" si="254">F678</f>
        <v>0</v>
      </c>
      <c r="G677" s="47">
        <f t="shared" si="250"/>
        <v>0</v>
      </c>
      <c r="H677" s="47">
        <v>0</v>
      </c>
    </row>
    <row r="678" spans="1:8" ht="24" customHeight="1" x14ac:dyDescent="0.25">
      <c r="A678" s="48">
        <v>3291</v>
      </c>
      <c r="B678" s="49" t="s">
        <v>112</v>
      </c>
      <c r="C678" s="50">
        <v>50</v>
      </c>
      <c r="D678" s="50">
        <v>0</v>
      </c>
      <c r="E678" s="50">
        <v>0</v>
      </c>
      <c r="F678" s="50">
        <v>0</v>
      </c>
      <c r="G678" s="50">
        <f t="shared" si="250"/>
        <v>0</v>
      </c>
      <c r="H678" s="50">
        <v>0</v>
      </c>
    </row>
    <row r="679" spans="1:8" ht="0.75" hidden="1" customHeight="1" x14ac:dyDescent="0.25">
      <c r="A679" s="48"/>
      <c r="B679" s="49"/>
      <c r="C679" s="50">
        <v>0</v>
      </c>
      <c r="D679" s="50">
        <v>0</v>
      </c>
      <c r="E679" s="50"/>
      <c r="F679" s="50"/>
      <c r="G679" s="44" t="e">
        <f t="shared" si="250"/>
        <v>#DIV/0!</v>
      </c>
      <c r="H679" s="44" t="e">
        <f t="shared" si="251"/>
        <v>#DIV/0!</v>
      </c>
    </row>
    <row r="680" spans="1:8" ht="19.7" customHeight="1" x14ac:dyDescent="0.25">
      <c r="A680" s="312" t="s">
        <v>244</v>
      </c>
      <c r="B680" s="313"/>
      <c r="C680" s="54">
        <f>C670</f>
        <v>425</v>
      </c>
      <c r="D680" s="54">
        <f>D670</f>
        <v>713.27</v>
      </c>
      <c r="E680" s="54">
        <f>E670</f>
        <v>2318.0700000000002</v>
      </c>
      <c r="F680" s="54">
        <f t="shared" ref="F680" si="255">F670</f>
        <v>2317.8000000000002</v>
      </c>
      <c r="G680" s="44">
        <f t="shared" si="250"/>
        <v>545.36470588235306</v>
      </c>
      <c r="H680" s="44">
        <f t="shared" si="251"/>
        <v>99.988352379350061</v>
      </c>
    </row>
    <row r="681" spans="1:8" s="2" customFormat="1" ht="1.5" customHeight="1" x14ac:dyDescent="0.25">
      <c r="A681" s="100"/>
      <c r="B681" s="100"/>
      <c r="C681" s="59"/>
      <c r="D681" s="59"/>
      <c r="E681" s="59"/>
      <c r="F681" s="59"/>
      <c r="G681" s="59"/>
      <c r="H681" s="59"/>
    </row>
    <row r="682" spans="1:8" ht="19.7" customHeight="1" x14ac:dyDescent="0.25">
      <c r="A682" s="276" t="s">
        <v>133</v>
      </c>
      <c r="B682" s="334"/>
      <c r="C682" s="156"/>
      <c r="D682" s="158"/>
      <c r="E682" s="158"/>
      <c r="F682" s="158"/>
      <c r="G682" s="158"/>
      <c r="H682" s="154"/>
    </row>
    <row r="683" spans="1:8" ht="25.5" customHeight="1" x14ac:dyDescent="0.25">
      <c r="A683" s="7" t="s">
        <v>1</v>
      </c>
      <c r="B683" s="7" t="s">
        <v>10</v>
      </c>
      <c r="C683" s="6" t="s">
        <v>355</v>
      </c>
      <c r="D683" s="6" t="s">
        <v>354</v>
      </c>
      <c r="E683" s="6" t="s">
        <v>356</v>
      </c>
      <c r="F683" s="6" t="s">
        <v>357</v>
      </c>
      <c r="G683" s="6" t="s">
        <v>358</v>
      </c>
      <c r="H683" s="7" t="s">
        <v>359</v>
      </c>
    </row>
    <row r="684" spans="1:8" ht="19.7" customHeight="1" x14ac:dyDescent="0.25">
      <c r="A684" s="43">
        <v>3</v>
      </c>
      <c r="B684" s="43" t="s">
        <v>254</v>
      </c>
      <c r="C684" s="44">
        <f>C685</f>
        <v>0</v>
      </c>
      <c r="D684" s="44">
        <f>D685</f>
        <v>0</v>
      </c>
      <c r="E684" s="44">
        <f>E685</f>
        <v>0</v>
      </c>
      <c r="F684" s="44">
        <f>F685</f>
        <v>0</v>
      </c>
      <c r="G684" s="44">
        <v>0</v>
      </c>
      <c r="H684" s="44">
        <v>0</v>
      </c>
    </row>
    <row r="685" spans="1:8" ht="19.7" customHeight="1" x14ac:dyDescent="0.25">
      <c r="A685" s="45">
        <v>32</v>
      </c>
      <c r="B685" s="46" t="s">
        <v>33</v>
      </c>
      <c r="C685" s="47">
        <f>C686+C688+C690</f>
        <v>0</v>
      </c>
      <c r="D685" s="47">
        <f>D686+D688+D690</f>
        <v>0</v>
      </c>
      <c r="E685" s="47">
        <f>E686+E688+E690</f>
        <v>0</v>
      </c>
      <c r="F685" s="47">
        <f>D68586+F688+F690</f>
        <v>0</v>
      </c>
      <c r="G685" s="47">
        <v>0</v>
      </c>
      <c r="H685" s="47">
        <v>0</v>
      </c>
    </row>
    <row r="686" spans="1:8" ht="21.75" customHeight="1" x14ac:dyDescent="0.25">
      <c r="A686" s="45">
        <v>322</v>
      </c>
      <c r="B686" s="46" t="s">
        <v>41</v>
      </c>
      <c r="C686" s="47">
        <f>C687</f>
        <v>0</v>
      </c>
      <c r="D686" s="47">
        <f>D687</f>
        <v>0</v>
      </c>
      <c r="E686" s="47">
        <f>E687</f>
        <v>0</v>
      </c>
      <c r="F686" s="47">
        <f>F687</f>
        <v>0</v>
      </c>
      <c r="G686" s="47">
        <v>0</v>
      </c>
      <c r="H686" s="47">
        <v>0</v>
      </c>
    </row>
    <row r="687" spans="1:8" ht="19.7" customHeight="1" x14ac:dyDescent="0.25">
      <c r="A687" s="48">
        <v>3221</v>
      </c>
      <c r="B687" s="49" t="s">
        <v>130</v>
      </c>
      <c r="C687" s="50">
        <v>0</v>
      </c>
      <c r="D687" s="50">
        <v>0</v>
      </c>
      <c r="E687" s="50">
        <v>0</v>
      </c>
      <c r="F687" s="50">
        <v>0</v>
      </c>
      <c r="G687" s="50">
        <v>0</v>
      </c>
      <c r="H687" s="50">
        <v>0</v>
      </c>
    </row>
    <row r="688" spans="1:8" ht="19.7" customHeight="1" x14ac:dyDescent="0.25">
      <c r="A688" s="45">
        <v>323</v>
      </c>
      <c r="B688" s="46" t="s">
        <v>49</v>
      </c>
      <c r="C688" s="47">
        <f>C689</f>
        <v>0</v>
      </c>
      <c r="D688" s="47">
        <f>D689</f>
        <v>0</v>
      </c>
      <c r="E688" s="47">
        <f>E689</f>
        <v>0</v>
      </c>
      <c r="F688" s="47">
        <f>F689</f>
        <v>0</v>
      </c>
      <c r="G688" s="47">
        <v>0</v>
      </c>
      <c r="H688" s="47">
        <v>0</v>
      </c>
    </row>
    <row r="689" spans="1:8" ht="27" customHeight="1" x14ac:dyDescent="0.25">
      <c r="A689" s="48">
        <v>3232</v>
      </c>
      <c r="B689" s="49" t="s">
        <v>108</v>
      </c>
      <c r="C689" s="50">
        <v>0</v>
      </c>
      <c r="D689" s="50">
        <v>0</v>
      </c>
      <c r="E689" s="50">
        <v>0</v>
      </c>
      <c r="F689" s="50">
        <v>0</v>
      </c>
      <c r="G689" s="50">
        <v>0</v>
      </c>
      <c r="H689" s="50">
        <v>0</v>
      </c>
    </row>
    <row r="690" spans="1:8" ht="24" customHeight="1" x14ac:dyDescent="0.25">
      <c r="A690" s="45">
        <v>329</v>
      </c>
      <c r="B690" s="46" t="s">
        <v>132</v>
      </c>
      <c r="C690" s="47">
        <f>C691</f>
        <v>0</v>
      </c>
      <c r="D690" s="47">
        <f>D691</f>
        <v>0</v>
      </c>
      <c r="E690" s="47">
        <f>E691</f>
        <v>0</v>
      </c>
      <c r="F690" s="47">
        <f>F691</f>
        <v>0</v>
      </c>
      <c r="G690" s="47">
        <v>0</v>
      </c>
      <c r="H690" s="47">
        <v>0</v>
      </c>
    </row>
    <row r="691" spans="1:8" ht="39" customHeight="1" x14ac:dyDescent="0.25">
      <c r="A691" s="48">
        <v>3291</v>
      </c>
      <c r="B691" s="29" t="s">
        <v>65</v>
      </c>
      <c r="C691" s="50">
        <v>0</v>
      </c>
      <c r="D691" s="50">
        <v>0</v>
      </c>
      <c r="E691" s="50">
        <v>0</v>
      </c>
      <c r="F691" s="50">
        <v>0</v>
      </c>
      <c r="G691" s="50">
        <v>0</v>
      </c>
      <c r="H691" s="50">
        <v>0</v>
      </c>
    </row>
    <row r="692" spans="1:8" ht="0.6" hidden="1" customHeight="1" x14ac:dyDescent="0.25">
      <c r="A692" s="48"/>
      <c r="B692" s="49"/>
      <c r="C692" s="50"/>
      <c r="D692" s="50"/>
      <c r="E692" s="50"/>
      <c r="F692" s="50"/>
      <c r="G692" s="44" t="e">
        <f t="shared" ref="G692" si="256">F692/C692*100</f>
        <v>#DIV/0!</v>
      </c>
      <c r="H692" s="44" t="e">
        <f t="shared" ref="H692" si="257">F692/E692*100</f>
        <v>#DIV/0!</v>
      </c>
    </row>
    <row r="693" spans="1:8" ht="23.45" customHeight="1" x14ac:dyDescent="0.25">
      <c r="A693" s="312" t="s">
        <v>238</v>
      </c>
      <c r="B693" s="313"/>
      <c r="C693" s="54">
        <f>C684</f>
        <v>0</v>
      </c>
      <c r="D693" s="54">
        <f>D684</f>
        <v>0</v>
      </c>
      <c r="E693" s="54">
        <f>E684</f>
        <v>0</v>
      </c>
      <c r="F693" s="54">
        <f>F684</f>
        <v>0</v>
      </c>
      <c r="G693" s="44">
        <v>0</v>
      </c>
      <c r="H693" s="44">
        <v>0</v>
      </c>
    </row>
    <row r="694" spans="1:8" s="2" customFormat="1" ht="33.75" customHeight="1" x14ac:dyDescent="0.25">
      <c r="A694" s="100"/>
      <c r="B694" s="100"/>
      <c r="C694" s="59"/>
      <c r="D694" s="59"/>
      <c r="E694" s="59"/>
      <c r="F694" s="59"/>
      <c r="G694" s="59"/>
      <c r="H694" s="59"/>
    </row>
    <row r="695" spans="1:8" ht="19.7" customHeight="1" x14ac:dyDescent="0.25">
      <c r="A695" s="276" t="s">
        <v>134</v>
      </c>
      <c r="B695" s="334"/>
      <c r="C695" s="156"/>
      <c r="D695" s="158"/>
      <c r="E695" s="158"/>
      <c r="F695" s="158"/>
      <c r="G695" s="158"/>
      <c r="H695" s="154"/>
    </row>
    <row r="696" spans="1:8" ht="25.5" customHeight="1" x14ac:dyDescent="0.25">
      <c r="A696" s="7" t="s">
        <v>1</v>
      </c>
      <c r="B696" s="7" t="s">
        <v>10</v>
      </c>
      <c r="C696" s="6" t="s">
        <v>355</v>
      </c>
      <c r="D696" s="6" t="s">
        <v>354</v>
      </c>
      <c r="E696" s="6" t="s">
        <v>356</v>
      </c>
      <c r="F696" s="6" t="s">
        <v>357</v>
      </c>
      <c r="G696" s="6" t="s">
        <v>358</v>
      </c>
      <c r="H696" s="7" t="s">
        <v>359</v>
      </c>
    </row>
    <row r="697" spans="1:8" ht="19.7" customHeight="1" x14ac:dyDescent="0.25">
      <c r="A697" s="43">
        <v>3</v>
      </c>
      <c r="B697" s="43" t="s">
        <v>254</v>
      </c>
      <c r="C697" s="44">
        <f>C698</f>
        <v>0</v>
      </c>
      <c r="D697" s="44">
        <f>D698</f>
        <v>0</v>
      </c>
      <c r="E697" s="44">
        <f>E698</f>
        <v>0</v>
      </c>
      <c r="F697" s="44">
        <f t="shared" ref="F697" si="258">F698</f>
        <v>0</v>
      </c>
      <c r="G697" s="44">
        <v>0</v>
      </c>
      <c r="H697" s="44">
        <v>0</v>
      </c>
    </row>
    <row r="698" spans="1:8" ht="19.7" customHeight="1" x14ac:dyDescent="0.25">
      <c r="A698" s="45">
        <v>32</v>
      </c>
      <c r="B698" s="46" t="s">
        <v>33</v>
      </c>
      <c r="C698" s="47">
        <f>C699+C701+C703</f>
        <v>0</v>
      </c>
      <c r="D698" s="47">
        <f>D699+D701+D703</f>
        <v>0</v>
      </c>
      <c r="E698" s="47">
        <f>E699+E701+E703</f>
        <v>0</v>
      </c>
      <c r="F698" s="47">
        <f t="shared" ref="F698" si="259">F699+F701+F703</f>
        <v>0</v>
      </c>
      <c r="G698" s="47">
        <v>0</v>
      </c>
      <c r="H698" s="47">
        <v>0</v>
      </c>
    </row>
    <row r="699" spans="1:8" ht="28.5" customHeight="1" x14ac:dyDescent="0.25">
      <c r="A699" s="45">
        <v>322</v>
      </c>
      <c r="B699" s="46" t="s">
        <v>41</v>
      </c>
      <c r="C699" s="47">
        <f>C700</f>
        <v>0</v>
      </c>
      <c r="D699" s="47">
        <f>D700</f>
        <v>0</v>
      </c>
      <c r="E699" s="47">
        <f>E700</f>
        <v>0</v>
      </c>
      <c r="F699" s="47">
        <f>F700</f>
        <v>0</v>
      </c>
      <c r="G699" s="47">
        <v>0</v>
      </c>
      <c r="H699" s="47">
        <v>0</v>
      </c>
    </row>
    <row r="700" spans="1:8" ht="19.7" customHeight="1" x14ac:dyDescent="0.25">
      <c r="A700" s="48">
        <v>3221</v>
      </c>
      <c r="B700" s="49" t="s">
        <v>130</v>
      </c>
      <c r="C700" s="50">
        <v>0</v>
      </c>
      <c r="D700" s="50">
        <v>0</v>
      </c>
      <c r="E700" s="50">
        <v>0</v>
      </c>
      <c r="F700" s="50">
        <v>0</v>
      </c>
      <c r="G700" s="50">
        <v>0</v>
      </c>
      <c r="H700" s="50">
        <v>0</v>
      </c>
    </row>
    <row r="701" spans="1:8" ht="19.7" customHeight="1" x14ac:dyDescent="0.25">
      <c r="A701" s="45">
        <v>323</v>
      </c>
      <c r="B701" s="46" t="s">
        <v>49</v>
      </c>
      <c r="C701" s="47">
        <f>C702</f>
        <v>0</v>
      </c>
      <c r="D701" s="47">
        <f>D702</f>
        <v>0</v>
      </c>
      <c r="E701" s="47">
        <f>E702</f>
        <v>0</v>
      </c>
      <c r="F701" s="47">
        <f t="shared" ref="F701" si="260">F702</f>
        <v>0</v>
      </c>
      <c r="G701" s="47">
        <v>0</v>
      </c>
      <c r="H701" s="47">
        <v>0</v>
      </c>
    </row>
    <row r="702" spans="1:8" ht="25.5" customHeight="1" x14ac:dyDescent="0.25">
      <c r="A702" s="48">
        <v>3232</v>
      </c>
      <c r="B702" s="49" t="s">
        <v>108</v>
      </c>
      <c r="C702" s="50">
        <v>0</v>
      </c>
      <c r="D702" s="50">
        <v>0</v>
      </c>
      <c r="E702" s="50">
        <v>0</v>
      </c>
      <c r="F702" s="50">
        <v>0</v>
      </c>
      <c r="G702" s="50">
        <v>0</v>
      </c>
      <c r="H702" s="50">
        <v>0</v>
      </c>
    </row>
    <row r="703" spans="1:8" ht="25.5" customHeight="1" x14ac:dyDescent="0.25">
      <c r="A703" s="45">
        <v>329</v>
      </c>
      <c r="B703" s="46" t="s">
        <v>132</v>
      </c>
      <c r="C703" s="47">
        <f>C704</f>
        <v>0</v>
      </c>
      <c r="D703" s="47">
        <f>D704</f>
        <v>0</v>
      </c>
      <c r="E703" s="47">
        <f>E704</f>
        <v>0</v>
      </c>
      <c r="F703" s="47">
        <f t="shared" ref="F703" si="261">F704</f>
        <v>0</v>
      </c>
      <c r="G703" s="47">
        <v>0</v>
      </c>
      <c r="H703" s="47">
        <v>0</v>
      </c>
    </row>
    <row r="704" spans="1:8" ht="27" customHeight="1" x14ac:dyDescent="0.25">
      <c r="A704" s="48">
        <v>3299</v>
      </c>
      <c r="B704" s="49" t="s">
        <v>63</v>
      </c>
      <c r="C704" s="50">
        <v>0</v>
      </c>
      <c r="D704" s="50">
        <v>0</v>
      </c>
      <c r="E704" s="50">
        <v>0</v>
      </c>
      <c r="F704" s="50">
        <v>0</v>
      </c>
      <c r="G704" s="50">
        <v>0</v>
      </c>
      <c r="H704" s="50">
        <v>0</v>
      </c>
    </row>
    <row r="705" spans="1:8" ht="18" customHeight="1" x14ac:dyDescent="0.25">
      <c r="A705" s="312" t="s">
        <v>240</v>
      </c>
      <c r="B705" s="313"/>
      <c r="C705" s="54">
        <f>C697</f>
        <v>0</v>
      </c>
      <c r="D705" s="54">
        <f>D697</f>
        <v>0</v>
      </c>
      <c r="E705" s="54">
        <f>E697</f>
        <v>0</v>
      </c>
      <c r="F705" s="54">
        <f t="shared" ref="F705" si="262">F697</f>
        <v>0</v>
      </c>
      <c r="G705" s="44">
        <v>0</v>
      </c>
      <c r="H705" s="44">
        <v>0</v>
      </c>
    </row>
    <row r="706" spans="1:8" ht="44.25" customHeight="1" x14ac:dyDescent="0.25">
      <c r="A706" s="100"/>
      <c r="B706" s="100"/>
      <c r="C706" s="59"/>
      <c r="D706" s="59"/>
      <c r="E706" s="59"/>
      <c r="F706" s="59"/>
      <c r="G706" s="59"/>
      <c r="H706" s="60"/>
    </row>
    <row r="707" spans="1:8" ht="19.7" customHeight="1" x14ac:dyDescent="0.25">
      <c r="A707" s="276" t="s">
        <v>135</v>
      </c>
      <c r="B707" s="334"/>
      <c r="C707" s="156"/>
      <c r="D707" s="59"/>
      <c r="E707" s="59"/>
      <c r="F707" s="59"/>
      <c r="G707" s="59"/>
      <c r="H707" s="60"/>
    </row>
    <row r="708" spans="1:8" ht="24" customHeight="1" x14ac:dyDescent="0.25">
      <c r="A708" s="7" t="s">
        <v>1</v>
      </c>
      <c r="B708" s="7" t="s">
        <v>10</v>
      </c>
      <c r="C708" s="6" t="s">
        <v>355</v>
      </c>
      <c r="D708" s="6" t="s">
        <v>354</v>
      </c>
      <c r="E708" s="6" t="s">
        <v>356</v>
      </c>
      <c r="F708" s="6" t="s">
        <v>357</v>
      </c>
      <c r="G708" s="6" t="s">
        <v>358</v>
      </c>
      <c r="H708" s="7" t="s">
        <v>359</v>
      </c>
    </row>
    <row r="709" spans="1:8" ht="19.7" customHeight="1" x14ac:dyDescent="0.25">
      <c r="A709" s="111">
        <v>3</v>
      </c>
      <c r="B709" s="112" t="s">
        <v>254</v>
      </c>
      <c r="C709" s="44">
        <f>C710</f>
        <v>32.770000000000003</v>
      </c>
      <c r="D709" s="44">
        <f>D710</f>
        <v>0</v>
      </c>
      <c r="E709" s="44">
        <f>E710</f>
        <v>0</v>
      </c>
      <c r="F709" s="44">
        <f t="shared" ref="F709" si="263">F710</f>
        <v>0</v>
      </c>
      <c r="G709" s="44">
        <f>F709/C709*100</f>
        <v>0</v>
      </c>
      <c r="H709" s="44">
        <v>0</v>
      </c>
    </row>
    <row r="710" spans="1:8" ht="19.7" customHeight="1" x14ac:dyDescent="0.25">
      <c r="A710" s="45">
        <v>32</v>
      </c>
      <c r="B710" s="46" t="s">
        <v>33</v>
      </c>
      <c r="C710" s="47">
        <f>C711+C713+C715</f>
        <v>32.770000000000003</v>
      </c>
      <c r="D710" s="47">
        <f>D711+D713+D715</f>
        <v>0</v>
      </c>
      <c r="E710" s="47">
        <f>E711+E713+E715</f>
        <v>0</v>
      </c>
      <c r="F710" s="47">
        <f t="shared" ref="F710" si="264">F711+F713+F715</f>
        <v>0</v>
      </c>
      <c r="G710" s="47">
        <f t="shared" ref="G710:G719" si="265">F710/C710*100</f>
        <v>0</v>
      </c>
      <c r="H710" s="47">
        <v>0</v>
      </c>
    </row>
    <row r="711" spans="1:8" ht="27" customHeight="1" x14ac:dyDescent="0.25">
      <c r="A711" s="45">
        <v>322</v>
      </c>
      <c r="B711" s="46" t="s">
        <v>41</v>
      </c>
      <c r="C711" s="47">
        <f>C712</f>
        <v>0</v>
      </c>
      <c r="D711" s="47">
        <f>D712</f>
        <v>0</v>
      </c>
      <c r="E711" s="47">
        <f>E712</f>
        <v>0</v>
      </c>
      <c r="F711" s="47">
        <f t="shared" ref="F711" si="266">F712</f>
        <v>0</v>
      </c>
      <c r="G711" s="47">
        <v>0</v>
      </c>
      <c r="H711" s="47">
        <v>0</v>
      </c>
    </row>
    <row r="712" spans="1:8" ht="19.7" customHeight="1" x14ac:dyDescent="0.25">
      <c r="A712" s="48">
        <v>3221</v>
      </c>
      <c r="B712" s="49" t="s">
        <v>130</v>
      </c>
      <c r="C712" s="50">
        <v>0</v>
      </c>
      <c r="D712" s="50">
        <v>0</v>
      </c>
      <c r="E712" s="50">
        <v>0</v>
      </c>
      <c r="F712" s="50">
        <v>0</v>
      </c>
      <c r="G712" s="50">
        <v>0</v>
      </c>
      <c r="H712" s="50">
        <v>0</v>
      </c>
    </row>
    <row r="713" spans="1:8" ht="19.7" customHeight="1" x14ac:dyDescent="0.25">
      <c r="A713" s="45">
        <v>323</v>
      </c>
      <c r="B713" s="46" t="s">
        <v>49</v>
      </c>
      <c r="C713" s="47">
        <f>C714</f>
        <v>0</v>
      </c>
      <c r="D713" s="47">
        <f>D714</f>
        <v>0</v>
      </c>
      <c r="E713" s="47">
        <f>E714</f>
        <v>0</v>
      </c>
      <c r="F713" s="47">
        <f t="shared" ref="F713" si="267">F714</f>
        <v>0</v>
      </c>
      <c r="G713" s="47">
        <v>0</v>
      </c>
      <c r="H713" s="47">
        <v>0</v>
      </c>
    </row>
    <row r="714" spans="1:8" ht="19.7" customHeight="1" x14ac:dyDescent="0.25">
      <c r="A714" s="48">
        <v>3239</v>
      </c>
      <c r="B714" s="49" t="s">
        <v>136</v>
      </c>
      <c r="C714" s="50">
        <v>0</v>
      </c>
      <c r="D714" s="50">
        <v>0</v>
      </c>
      <c r="E714" s="50">
        <v>0</v>
      </c>
      <c r="F714" s="50">
        <v>0</v>
      </c>
      <c r="G714" s="50">
        <v>0</v>
      </c>
      <c r="H714" s="50">
        <v>0</v>
      </c>
    </row>
    <row r="715" spans="1:8" ht="25.5" customHeight="1" x14ac:dyDescent="0.25">
      <c r="A715" s="45">
        <v>329</v>
      </c>
      <c r="B715" s="46" t="s">
        <v>132</v>
      </c>
      <c r="C715" s="47">
        <f>C716</f>
        <v>32.770000000000003</v>
      </c>
      <c r="D715" s="47">
        <f>D716</f>
        <v>0</v>
      </c>
      <c r="E715" s="47">
        <f>E716</f>
        <v>0</v>
      </c>
      <c r="F715" s="47">
        <f t="shared" ref="F715" si="268">F716</f>
        <v>0</v>
      </c>
      <c r="G715" s="47">
        <f t="shared" si="265"/>
        <v>0</v>
      </c>
      <c r="H715" s="47">
        <v>0</v>
      </c>
    </row>
    <row r="716" spans="1:8" ht="18" customHeight="1" x14ac:dyDescent="0.25">
      <c r="A716" s="48">
        <v>3293</v>
      </c>
      <c r="B716" s="49" t="s">
        <v>67</v>
      </c>
      <c r="C716" s="50">
        <v>32.770000000000003</v>
      </c>
      <c r="D716" s="50">
        <v>0</v>
      </c>
      <c r="E716" s="50">
        <v>0</v>
      </c>
      <c r="F716" s="50">
        <v>0</v>
      </c>
      <c r="G716" s="50">
        <f t="shared" si="265"/>
        <v>0</v>
      </c>
      <c r="H716" s="50">
        <v>0</v>
      </c>
    </row>
    <row r="717" spans="1:8" ht="0.75" hidden="1" customHeight="1" x14ac:dyDescent="0.25">
      <c r="A717" s="48"/>
      <c r="B717" s="49"/>
      <c r="C717" s="50"/>
      <c r="D717" s="50"/>
      <c r="E717" s="50"/>
      <c r="F717" s="50"/>
      <c r="G717" s="44" t="e">
        <f t="shared" si="265"/>
        <v>#DIV/0!</v>
      </c>
      <c r="H717" s="50" t="e">
        <f t="shared" ref="H717:H719" si="269">F717/E717*100</f>
        <v>#DIV/0!</v>
      </c>
    </row>
    <row r="718" spans="1:8" ht="19.7" customHeight="1" x14ac:dyDescent="0.25">
      <c r="A718" s="312" t="s">
        <v>246</v>
      </c>
      <c r="B718" s="313"/>
      <c r="C718" s="54">
        <f>C709</f>
        <v>32.770000000000003</v>
      </c>
      <c r="D718" s="54">
        <f>D710</f>
        <v>0</v>
      </c>
      <c r="E718" s="54">
        <f>E710</f>
        <v>0</v>
      </c>
      <c r="F718" s="54">
        <f t="shared" ref="F718" si="270">F710</f>
        <v>0</v>
      </c>
      <c r="G718" s="44">
        <f t="shared" si="265"/>
        <v>0</v>
      </c>
      <c r="H718" s="44">
        <v>0</v>
      </c>
    </row>
    <row r="719" spans="1:8" ht="19.7" customHeight="1" x14ac:dyDescent="0.25">
      <c r="A719" s="331" t="s">
        <v>250</v>
      </c>
      <c r="B719" s="332"/>
      <c r="C719" s="92">
        <f>C718+C705+C693+C680</f>
        <v>457.77</v>
      </c>
      <c r="D719" s="92">
        <f>D718+D705+D693+D680</f>
        <v>713.27</v>
      </c>
      <c r="E719" s="92">
        <f>E718+E705+E693+E680</f>
        <v>2318.0700000000002</v>
      </c>
      <c r="F719" s="92">
        <f>F718+F705+F693+F680</f>
        <v>2317.8000000000002</v>
      </c>
      <c r="G719" s="92">
        <f t="shared" si="265"/>
        <v>506.32413657513604</v>
      </c>
      <c r="H719" s="92">
        <f t="shared" si="269"/>
        <v>99.988352379350061</v>
      </c>
    </row>
    <row r="720" spans="1:8" ht="19.7" customHeight="1" x14ac:dyDescent="0.25">
      <c r="A720" s="67"/>
      <c r="B720" s="93"/>
      <c r="C720" s="59"/>
      <c r="D720" s="59"/>
      <c r="E720" s="59"/>
      <c r="F720" s="59"/>
      <c r="G720" s="59"/>
      <c r="H720" s="60"/>
    </row>
    <row r="721" spans="1:8" ht="13.9" customHeight="1" x14ac:dyDescent="0.25">
      <c r="A721" s="67"/>
      <c r="B721" s="93"/>
      <c r="C721" s="59"/>
      <c r="D721" s="59"/>
      <c r="E721" s="59"/>
      <c r="F721" s="59"/>
      <c r="G721" s="59"/>
      <c r="H721" s="60"/>
    </row>
    <row r="722" spans="1:8" ht="18" customHeight="1" x14ac:dyDescent="0.25">
      <c r="A722" s="333" t="s">
        <v>195</v>
      </c>
      <c r="B722" s="333"/>
      <c r="C722" s="59"/>
      <c r="D722" s="113"/>
      <c r="E722" s="113"/>
      <c r="F722" s="59"/>
      <c r="G722" s="113"/>
      <c r="H722" s="114"/>
    </row>
    <row r="723" spans="1:8" ht="19.7" customHeight="1" x14ac:dyDescent="0.25">
      <c r="A723" s="330" t="s">
        <v>151</v>
      </c>
      <c r="B723" s="330"/>
      <c r="C723" s="59"/>
      <c r="D723" s="59"/>
      <c r="E723" s="59"/>
      <c r="F723" s="59"/>
      <c r="G723" s="59"/>
      <c r="H723" s="60"/>
    </row>
    <row r="724" spans="1:8" ht="25.5" customHeight="1" x14ac:dyDescent="0.25">
      <c r="A724" s="7" t="s">
        <v>1</v>
      </c>
      <c r="B724" s="7" t="s">
        <v>10</v>
      </c>
      <c r="C724" s="6" t="s">
        <v>355</v>
      </c>
      <c r="D724" s="6" t="s">
        <v>354</v>
      </c>
      <c r="E724" s="6" t="s">
        <v>356</v>
      </c>
      <c r="F724" s="6" t="s">
        <v>357</v>
      </c>
      <c r="G724" s="6" t="s">
        <v>358</v>
      </c>
      <c r="H724" s="7" t="s">
        <v>359</v>
      </c>
    </row>
    <row r="725" spans="1:8" ht="19.7" customHeight="1" x14ac:dyDescent="0.25">
      <c r="A725" s="43">
        <v>3</v>
      </c>
      <c r="B725" s="115" t="s">
        <v>254</v>
      </c>
      <c r="C725" s="44">
        <f>C726</f>
        <v>729.95999999999992</v>
      </c>
      <c r="D725" s="44">
        <f>D726</f>
        <v>729.98</v>
      </c>
      <c r="E725" s="44">
        <f>E726</f>
        <v>729.95999999999992</v>
      </c>
      <c r="F725" s="44">
        <f t="shared" ref="F725" si="271">F726</f>
        <v>729.95999999999992</v>
      </c>
      <c r="G725" s="44">
        <f>F725/C725*100</f>
        <v>100</v>
      </c>
      <c r="H725" s="44">
        <f>F725/E725*100</f>
        <v>100</v>
      </c>
    </row>
    <row r="726" spans="1:8" ht="19.7" customHeight="1" x14ac:dyDescent="0.25">
      <c r="A726" s="45">
        <v>31</v>
      </c>
      <c r="B726" s="46" t="s">
        <v>23</v>
      </c>
      <c r="C726" s="47">
        <f>C727+C729</f>
        <v>729.95999999999992</v>
      </c>
      <c r="D726" s="47">
        <f>D727+D729</f>
        <v>729.98</v>
      </c>
      <c r="E726" s="47">
        <f>E727+E729</f>
        <v>729.95999999999992</v>
      </c>
      <c r="F726" s="47">
        <f t="shared" ref="F726" si="272">F727+F729</f>
        <v>729.95999999999992</v>
      </c>
      <c r="G726" s="47">
        <f t="shared" ref="G726:G735" si="273">F726/C726*100</f>
        <v>100</v>
      </c>
      <c r="H726" s="47">
        <f t="shared" ref="H726:H735" si="274">F726/E726*100</f>
        <v>100</v>
      </c>
    </row>
    <row r="727" spans="1:8" ht="19.7" customHeight="1" x14ac:dyDescent="0.25">
      <c r="A727" s="45">
        <v>311</v>
      </c>
      <c r="B727" s="46" t="s">
        <v>24</v>
      </c>
      <c r="C727" s="47">
        <f>C728</f>
        <v>626.55999999999995</v>
      </c>
      <c r="D727" s="47">
        <f>D728</f>
        <v>626.57000000000005</v>
      </c>
      <c r="E727" s="47">
        <f>E728</f>
        <v>626.55999999999995</v>
      </c>
      <c r="F727" s="47">
        <f t="shared" ref="F727" si="275">F728</f>
        <v>626.55999999999995</v>
      </c>
      <c r="G727" s="47">
        <f t="shared" si="273"/>
        <v>100</v>
      </c>
      <c r="H727" s="47">
        <f t="shared" si="274"/>
        <v>100</v>
      </c>
    </row>
    <row r="728" spans="1:8" ht="19.7" customHeight="1" x14ac:dyDescent="0.25">
      <c r="A728" s="48">
        <v>3111</v>
      </c>
      <c r="B728" s="49" t="s">
        <v>149</v>
      </c>
      <c r="C728" s="50">
        <v>626.55999999999995</v>
      </c>
      <c r="D728" s="50">
        <v>626.57000000000005</v>
      </c>
      <c r="E728" s="50">
        <v>626.55999999999995</v>
      </c>
      <c r="F728" s="50">
        <v>626.55999999999995</v>
      </c>
      <c r="G728" s="50">
        <f t="shared" si="273"/>
        <v>100</v>
      </c>
      <c r="H728" s="50">
        <f t="shared" si="274"/>
        <v>100</v>
      </c>
    </row>
    <row r="729" spans="1:8" ht="19.7" customHeight="1" x14ac:dyDescent="0.25">
      <c r="A729" s="45">
        <v>313</v>
      </c>
      <c r="B729" s="46" t="s">
        <v>30</v>
      </c>
      <c r="C729" s="47">
        <f>C730</f>
        <v>103.4</v>
      </c>
      <c r="D729" s="47">
        <f>D730</f>
        <v>103.41</v>
      </c>
      <c r="E729" s="47">
        <f>E730</f>
        <v>103.4</v>
      </c>
      <c r="F729" s="47">
        <f t="shared" ref="F729" si="276">F730</f>
        <v>103.4</v>
      </c>
      <c r="G729" s="47">
        <f t="shared" si="273"/>
        <v>100</v>
      </c>
      <c r="H729" s="47">
        <f t="shared" si="274"/>
        <v>100</v>
      </c>
    </row>
    <row r="730" spans="1:8" ht="24.6" customHeight="1" x14ac:dyDescent="0.25">
      <c r="A730" s="48">
        <v>3132</v>
      </c>
      <c r="B730" s="49" t="s">
        <v>119</v>
      </c>
      <c r="C730" s="50">
        <v>103.4</v>
      </c>
      <c r="D730" s="50">
        <v>103.41</v>
      </c>
      <c r="E730" s="50">
        <v>103.4</v>
      </c>
      <c r="F730" s="50">
        <v>103.4</v>
      </c>
      <c r="G730" s="50">
        <f t="shared" si="273"/>
        <v>100</v>
      </c>
      <c r="H730" s="50">
        <f t="shared" si="274"/>
        <v>100</v>
      </c>
    </row>
    <row r="731" spans="1:8" ht="19.5" hidden="1" customHeight="1" x14ac:dyDescent="0.25">
      <c r="A731" s="45"/>
      <c r="B731" s="46"/>
      <c r="C731" s="47"/>
      <c r="D731" s="47"/>
      <c r="E731" s="47"/>
      <c r="F731" s="47"/>
      <c r="G731" s="44" t="e">
        <f t="shared" si="273"/>
        <v>#DIV/0!</v>
      </c>
      <c r="H731" s="44" t="e">
        <f t="shared" si="274"/>
        <v>#DIV/0!</v>
      </c>
    </row>
    <row r="732" spans="1:8" ht="19.5" hidden="1" customHeight="1" x14ac:dyDescent="0.25">
      <c r="A732" s="48"/>
      <c r="B732" s="49"/>
      <c r="C732" s="50"/>
      <c r="D732" s="50"/>
      <c r="E732" s="50"/>
      <c r="F732" s="50"/>
      <c r="G732" s="44" t="e">
        <f t="shared" si="273"/>
        <v>#DIV/0!</v>
      </c>
      <c r="H732" s="44" t="e">
        <f t="shared" si="274"/>
        <v>#DIV/0!</v>
      </c>
    </row>
    <row r="733" spans="1:8" ht="5.45" hidden="1" customHeight="1" x14ac:dyDescent="0.25">
      <c r="A733" s="48"/>
      <c r="B733" s="49"/>
      <c r="C733" s="50"/>
      <c r="D733" s="50"/>
      <c r="E733" s="50"/>
      <c r="F733" s="50"/>
      <c r="G733" s="44" t="e">
        <f t="shared" si="273"/>
        <v>#DIV/0!</v>
      </c>
      <c r="H733" s="44" t="e">
        <f t="shared" si="274"/>
        <v>#DIV/0!</v>
      </c>
    </row>
    <row r="734" spans="1:8" ht="19.7" customHeight="1" x14ac:dyDescent="0.25">
      <c r="A734" s="312" t="s">
        <v>244</v>
      </c>
      <c r="B734" s="313"/>
      <c r="C734" s="54">
        <f>C725</f>
        <v>729.95999999999992</v>
      </c>
      <c r="D734" s="54">
        <f>D725</f>
        <v>729.98</v>
      </c>
      <c r="E734" s="54">
        <f>E725</f>
        <v>729.95999999999992</v>
      </c>
      <c r="F734" s="54">
        <f t="shared" ref="F734" si="277">F725</f>
        <v>729.95999999999992</v>
      </c>
      <c r="G734" s="54">
        <f t="shared" si="273"/>
        <v>100</v>
      </c>
      <c r="H734" s="54">
        <f t="shared" si="274"/>
        <v>100</v>
      </c>
    </row>
    <row r="735" spans="1:8" ht="19.7" customHeight="1" x14ac:dyDescent="0.25">
      <c r="A735" s="331" t="s">
        <v>197</v>
      </c>
      <c r="B735" s="332"/>
      <c r="C735" s="92">
        <f>C734</f>
        <v>729.95999999999992</v>
      </c>
      <c r="D735" s="92">
        <f>D734+D720+D705+D692</f>
        <v>729.98</v>
      </c>
      <c r="E735" s="92">
        <f>E734+E720+E705+E692</f>
        <v>729.95999999999992</v>
      </c>
      <c r="F735" s="92">
        <f>F734+F720+F705+F692</f>
        <v>729.95999999999992</v>
      </c>
      <c r="G735" s="92">
        <f t="shared" si="273"/>
        <v>100</v>
      </c>
      <c r="H735" s="92">
        <f t="shared" si="274"/>
        <v>100</v>
      </c>
    </row>
    <row r="736" spans="1:8" ht="36.6" customHeight="1" x14ac:dyDescent="0.25">
      <c r="A736" s="67"/>
      <c r="B736" s="93"/>
      <c r="C736" s="59"/>
      <c r="D736" s="59"/>
      <c r="E736" s="59"/>
      <c r="F736" s="59"/>
      <c r="G736" s="59"/>
      <c r="H736" s="60"/>
    </row>
    <row r="737" spans="1:8" ht="32.450000000000003" hidden="1" customHeight="1" x14ac:dyDescent="0.25">
      <c r="A737" s="116"/>
      <c r="B737" s="116"/>
      <c r="C737" s="117"/>
      <c r="D737" s="117"/>
      <c r="E737" s="117"/>
      <c r="F737" s="117"/>
      <c r="G737" s="117"/>
      <c r="H737" s="116"/>
    </row>
    <row r="738" spans="1:8" ht="19.7" customHeight="1" x14ac:dyDescent="0.25">
      <c r="A738" s="315" t="s">
        <v>277</v>
      </c>
      <c r="B738" s="315"/>
      <c r="C738" s="315"/>
      <c r="D738" s="182"/>
      <c r="E738" s="182"/>
      <c r="F738" s="158"/>
      <c r="G738" s="182"/>
      <c r="H738" s="183"/>
    </row>
    <row r="739" spans="1:8" ht="8.4499999999999993" customHeight="1" x14ac:dyDescent="0.25">
      <c r="A739" s="232"/>
      <c r="B739" s="232"/>
      <c r="C739" s="232"/>
      <c r="D739" s="182"/>
      <c r="E739" s="182"/>
      <c r="F739" s="158"/>
      <c r="G739" s="182"/>
      <c r="H739" s="183"/>
    </row>
    <row r="740" spans="1:8" ht="19.7" customHeight="1" x14ac:dyDescent="0.25">
      <c r="A740" s="301" t="s">
        <v>369</v>
      </c>
      <c r="B740" s="329"/>
      <c r="C740" s="329"/>
      <c r="D740" s="158"/>
      <c r="E740" s="158"/>
      <c r="F740" s="158"/>
      <c r="G740" s="158"/>
      <c r="H740" s="249"/>
    </row>
    <row r="741" spans="1:8" ht="24.75" customHeight="1" x14ac:dyDescent="0.25">
      <c r="A741" s="7" t="s">
        <v>1</v>
      </c>
      <c r="B741" s="7" t="s">
        <v>10</v>
      </c>
      <c r="C741" s="6" t="s">
        <v>355</v>
      </c>
      <c r="D741" s="6" t="s">
        <v>354</v>
      </c>
      <c r="E741" s="6" t="s">
        <v>356</v>
      </c>
      <c r="F741" s="6" t="s">
        <v>357</v>
      </c>
      <c r="G741" s="6" t="s">
        <v>358</v>
      </c>
      <c r="H741" s="7" t="s">
        <v>359</v>
      </c>
    </row>
    <row r="742" spans="1:8" ht="28.15" customHeight="1" x14ac:dyDescent="0.25">
      <c r="A742" s="43">
        <v>4</v>
      </c>
      <c r="B742" s="43" t="s">
        <v>341</v>
      </c>
      <c r="C742" s="44">
        <f t="shared" ref="C742:F744" si="278">C743</f>
        <v>0</v>
      </c>
      <c r="D742" s="44">
        <f t="shared" si="278"/>
        <v>0</v>
      </c>
      <c r="E742" s="44">
        <f t="shared" si="278"/>
        <v>180.56</v>
      </c>
      <c r="F742" s="44">
        <f t="shared" si="278"/>
        <v>238.45</v>
      </c>
      <c r="G742" s="44">
        <v>0</v>
      </c>
      <c r="H742" s="44">
        <f t="shared" ref="H742:H746" si="279">F742/E742*100</f>
        <v>132.06136464333184</v>
      </c>
    </row>
    <row r="743" spans="1:8" ht="35.25" customHeight="1" x14ac:dyDescent="0.25">
      <c r="A743" s="45">
        <v>42</v>
      </c>
      <c r="B743" s="46" t="s">
        <v>76</v>
      </c>
      <c r="C743" s="47">
        <f>C744</f>
        <v>0</v>
      </c>
      <c r="D743" s="47">
        <f t="shared" si="278"/>
        <v>0</v>
      </c>
      <c r="E743" s="47">
        <f t="shared" si="278"/>
        <v>180.56</v>
      </c>
      <c r="F743" s="47">
        <f t="shared" si="278"/>
        <v>238.45</v>
      </c>
      <c r="G743" s="47">
        <v>0</v>
      </c>
      <c r="H743" s="47">
        <f t="shared" si="279"/>
        <v>132.06136464333184</v>
      </c>
    </row>
    <row r="744" spans="1:8" ht="19.7" customHeight="1" x14ac:dyDescent="0.25">
      <c r="A744" s="45">
        <v>424</v>
      </c>
      <c r="B744" s="46" t="s">
        <v>81</v>
      </c>
      <c r="C744" s="47">
        <f>C745</f>
        <v>0</v>
      </c>
      <c r="D744" s="47">
        <f t="shared" si="278"/>
        <v>0</v>
      </c>
      <c r="E744" s="47">
        <f t="shared" si="278"/>
        <v>180.56</v>
      </c>
      <c r="F744" s="47">
        <f t="shared" si="278"/>
        <v>238.45</v>
      </c>
      <c r="G744" s="47">
        <v>0</v>
      </c>
      <c r="H744" s="47">
        <f t="shared" si="279"/>
        <v>132.06136464333184</v>
      </c>
    </row>
    <row r="745" spans="1:8" ht="19.7" customHeight="1" x14ac:dyDescent="0.25">
      <c r="A745" s="48">
        <v>4241</v>
      </c>
      <c r="B745" s="49" t="s">
        <v>81</v>
      </c>
      <c r="C745" s="50">
        <v>0</v>
      </c>
      <c r="D745" s="50">
        <v>0</v>
      </c>
      <c r="E745" s="50">
        <v>180.56</v>
      </c>
      <c r="F745" s="50">
        <v>238.45</v>
      </c>
      <c r="G745" s="50">
        <v>0</v>
      </c>
      <c r="H745" s="50">
        <f t="shared" si="279"/>
        <v>132.06136464333184</v>
      </c>
    </row>
    <row r="746" spans="1:8" ht="20.25" customHeight="1" x14ac:dyDescent="0.25">
      <c r="A746" s="312" t="s">
        <v>245</v>
      </c>
      <c r="B746" s="313"/>
      <c r="C746" s="54">
        <f>C742+C738</f>
        <v>0</v>
      </c>
      <c r="D746" s="54">
        <f t="shared" ref="D746:F746" si="280">D742+D738</f>
        <v>0</v>
      </c>
      <c r="E746" s="54">
        <f t="shared" si="280"/>
        <v>180.56</v>
      </c>
      <c r="F746" s="54">
        <f t="shared" si="280"/>
        <v>238.45</v>
      </c>
      <c r="G746" s="44">
        <v>0</v>
      </c>
      <c r="H746" s="44">
        <f t="shared" si="279"/>
        <v>132.06136464333184</v>
      </c>
    </row>
    <row r="747" spans="1:8" ht="19.7" customHeight="1" x14ac:dyDescent="0.25">
      <c r="A747" s="256" t="s">
        <v>184</v>
      </c>
      <c r="B747" s="216"/>
      <c r="C747" s="155"/>
      <c r="D747" s="158"/>
      <c r="E747" s="158"/>
      <c r="F747" s="158"/>
      <c r="G747" s="158"/>
      <c r="H747" s="154"/>
    </row>
    <row r="748" spans="1:8" ht="8.25" customHeight="1" x14ac:dyDescent="0.25">
      <c r="A748" s="154"/>
      <c r="B748" s="100"/>
      <c r="C748" s="156"/>
      <c r="D748" s="158"/>
      <c r="E748" s="158"/>
      <c r="F748" s="158"/>
      <c r="G748" s="158"/>
      <c r="H748" s="154"/>
    </row>
    <row r="749" spans="1:8" ht="26.25" customHeight="1" x14ac:dyDescent="0.25">
      <c r="A749" s="7" t="s">
        <v>1</v>
      </c>
      <c r="B749" s="7" t="s">
        <v>10</v>
      </c>
      <c r="C749" s="6" t="s">
        <v>355</v>
      </c>
      <c r="D749" s="6" t="s">
        <v>354</v>
      </c>
      <c r="E749" s="6" t="s">
        <v>356</v>
      </c>
      <c r="F749" s="6" t="s">
        <v>357</v>
      </c>
      <c r="G749" s="6" t="s">
        <v>358</v>
      </c>
      <c r="H749" s="7" t="s">
        <v>359</v>
      </c>
    </row>
    <row r="750" spans="1:8" ht="19.5" customHeight="1" x14ac:dyDescent="0.25">
      <c r="A750" s="101">
        <v>3</v>
      </c>
      <c r="B750" s="102" t="s">
        <v>254</v>
      </c>
      <c r="C750" s="44">
        <f>C751</f>
        <v>0</v>
      </c>
      <c r="D750" s="44">
        <f t="shared" ref="D750:F752" si="281">D751</f>
        <v>0</v>
      </c>
      <c r="E750" s="44">
        <f t="shared" si="281"/>
        <v>18138</v>
      </c>
      <c r="F750" s="44">
        <f t="shared" si="281"/>
        <v>18138</v>
      </c>
      <c r="G750" s="44">
        <v>0</v>
      </c>
      <c r="H750" s="44">
        <f>F750/E750*100</f>
        <v>100</v>
      </c>
    </row>
    <row r="751" spans="1:8" ht="59.25" customHeight="1" x14ac:dyDescent="0.25">
      <c r="A751" s="45">
        <v>37</v>
      </c>
      <c r="B751" s="46" t="s">
        <v>316</v>
      </c>
      <c r="C751" s="47">
        <f>C752</f>
        <v>0</v>
      </c>
      <c r="D751" s="47">
        <f t="shared" si="281"/>
        <v>0</v>
      </c>
      <c r="E751" s="47">
        <f t="shared" si="281"/>
        <v>18138</v>
      </c>
      <c r="F751" s="47">
        <f t="shared" si="281"/>
        <v>18138</v>
      </c>
      <c r="G751" s="47">
        <v>0</v>
      </c>
      <c r="H751" s="47">
        <f t="shared" ref="H751:H759" si="282">F751/E751*100</f>
        <v>100</v>
      </c>
    </row>
    <row r="752" spans="1:8" ht="36" customHeight="1" x14ac:dyDescent="0.25">
      <c r="A752" s="45">
        <v>372</v>
      </c>
      <c r="B752" s="46" t="s">
        <v>317</v>
      </c>
      <c r="C752" s="47">
        <f>C753</f>
        <v>0</v>
      </c>
      <c r="D752" s="47">
        <f t="shared" si="281"/>
        <v>0</v>
      </c>
      <c r="E752" s="47">
        <f t="shared" si="281"/>
        <v>18138</v>
      </c>
      <c r="F752" s="47">
        <f t="shared" si="281"/>
        <v>18138</v>
      </c>
      <c r="G752" s="47">
        <v>0</v>
      </c>
      <c r="H752" s="47">
        <f t="shared" si="282"/>
        <v>100</v>
      </c>
    </row>
    <row r="753" spans="1:8" ht="33" customHeight="1" x14ac:dyDescent="0.25">
      <c r="A753" s="48">
        <v>3722</v>
      </c>
      <c r="B753" s="49" t="s">
        <v>318</v>
      </c>
      <c r="C753" s="57">
        <v>0</v>
      </c>
      <c r="D753" s="57">
        <v>0</v>
      </c>
      <c r="E753" s="57">
        <v>18138</v>
      </c>
      <c r="F753" s="57">
        <v>18138</v>
      </c>
      <c r="G753" s="57">
        <v>0</v>
      </c>
      <c r="H753" s="57">
        <f t="shared" si="282"/>
        <v>100</v>
      </c>
    </row>
    <row r="754" spans="1:8" ht="29.25" customHeight="1" x14ac:dyDescent="0.25">
      <c r="A754" s="128">
        <v>4</v>
      </c>
      <c r="B754" s="128" t="s">
        <v>341</v>
      </c>
      <c r="C754" s="54">
        <f t="shared" ref="C754:F756" si="283">C755</f>
        <v>11114.69</v>
      </c>
      <c r="D754" s="54">
        <f t="shared" si="283"/>
        <v>11945.05</v>
      </c>
      <c r="E754" s="54">
        <f t="shared" si="283"/>
        <v>12787.42</v>
      </c>
      <c r="F754" s="54">
        <f t="shared" si="283"/>
        <v>13207.42</v>
      </c>
      <c r="G754" s="54">
        <f t="shared" ref="G754:G759" si="284">F754/C754*100</f>
        <v>118.82850533843047</v>
      </c>
      <c r="H754" s="54">
        <f t="shared" si="282"/>
        <v>103.28447802605997</v>
      </c>
    </row>
    <row r="755" spans="1:8" ht="42.75" customHeight="1" x14ac:dyDescent="0.25">
      <c r="A755" s="45">
        <v>42</v>
      </c>
      <c r="B755" s="46" t="s">
        <v>76</v>
      </c>
      <c r="C755" s="47">
        <f>C756</f>
        <v>11114.69</v>
      </c>
      <c r="D755" s="47">
        <f t="shared" si="283"/>
        <v>11945.05</v>
      </c>
      <c r="E755" s="47">
        <f t="shared" si="283"/>
        <v>12787.42</v>
      </c>
      <c r="F755" s="47">
        <f t="shared" si="283"/>
        <v>13207.42</v>
      </c>
      <c r="G755" s="47">
        <f t="shared" si="284"/>
        <v>118.82850533843047</v>
      </c>
      <c r="H755" s="47">
        <f t="shared" si="282"/>
        <v>103.28447802605997</v>
      </c>
    </row>
    <row r="756" spans="1:8" ht="19.899999999999999" customHeight="1" x14ac:dyDescent="0.25">
      <c r="A756" s="45">
        <v>424</v>
      </c>
      <c r="B756" s="46" t="s">
        <v>81</v>
      </c>
      <c r="C756" s="47">
        <f>C757</f>
        <v>11114.69</v>
      </c>
      <c r="D756" s="47">
        <f t="shared" si="283"/>
        <v>11945.05</v>
      </c>
      <c r="E756" s="47">
        <f t="shared" si="283"/>
        <v>12787.42</v>
      </c>
      <c r="F756" s="47">
        <f t="shared" si="283"/>
        <v>13207.42</v>
      </c>
      <c r="G756" s="47">
        <f t="shared" si="284"/>
        <v>118.82850533843047</v>
      </c>
      <c r="H756" s="47">
        <f t="shared" si="282"/>
        <v>103.28447802605997</v>
      </c>
    </row>
    <row r="757" spans="1:8" ht="19.7" customHeight="1" x14ac:dyDescent="0.25">
      <c r="A757" s="48">
        <v>4241</v>
      </c>
      <c r="B757" s="49" t="s">
        <v>81</v>
      </c>
      <c r="C757" s="50">
        <v>11114.69</v>
      </c>
      <c r="D757" s="50">
        <v>11945.05</v>
      </c>
      <c r="E757" s="50">
        <v>12787.42</v>
      </c>
      <c r="F757" s="50">
        <v>13207.42</v>
      </c>
      <c r="G757" s="50">
        <f t="shared" si="284"/>
        <v>118.82850533843047</v>
      </c>
      <c r="H757" s="50">
        <f>F757/E757*100</f>
        <v>103.28447802605997</v>
      </c>
    </row>
    <row r="758" spans="1:8" ht="16.5" customHeight="1" x14ac:dyDescent="0.25">
      <c r="A758" s="312" t="s">
        <v>242</v>
      </c>
      <c r="B758" s="313"/>
      <c r="C758" s="54">
        <f>C754+C750</f>
        <v>11114.69</v>
      </c>
      <c r="D758" s="54">
        <f t="shared" ref="D758:F758" si="285">D754+D750</f>
        <v>11945.05</v>
      </c>
      <c r="E758" s="54">
        <f>E754+E750</f>
        <v>30925.42</v>
      </c>
      <c r="F758" s="54">
        <f t="shared" si="285"/>
        <v>31345.42</v>
      </c>
      <c r="G758" s="44">
        <f t="shared" si="284"/>
        <v>282.01794202087507</v>
      </c>
      <c r="H758" s="44">
        <f>F758/E758*100</f>
        <v>101.35810604997442</v>
      </c>
    </row>
    <row r="759" spans="1:8" ht="29.45" customHeight="1" x14ac:dyDescent="0.25">
      <c r="A759" s="327" t="s">
        <v>263</v>
      </c>
      <c r="B759" s="328"/>
      <c r="C759" s="92">
        <f>C758</f>
        <v>11114.69</v>
      </c>
      <c r="D759" s="92">
        <f>D758</f>
        <v>11945.05</v>
      </c>
      <c r="E759" s="92">
        <f>E750+E755+E742</f>
        <v>31105.98</v>
      </c>
      <c r="F759" s="92">
        <f>F750+F755+F742</f>
        <v>31583.87</v>
      </c>
      <c r="G759" s="92">
        <f t="shared" si="284"/>
        <v>284.16330100074765</v>
      </c>
      <c r="H759" s="92">
        <f t="shared" si="282"/>
        <v>101.53632838444568</v>
      </c>
    </row>
    <row r="760" spans="1:8" ht="19.7" customHeight="1" x14ac:dyDescent="0.25">
      <c r="A760" s="61"/>
      <c r="B760" s="93"/>
      <c r="C760" s="59"/>
      <c r="D760" s="59"/>
      <c r="E760" s="59"/>
      <c r="F760" s="59"/>
      <c r="G760" s="59"/>
      <c r="H760" s="59"/>
    </row>
    <row r="761" spans="1:8" ht="1.9" customHeight="1" x14ac:dyDescent="0.25">
      <c r="A761" s="61"/>
      <c r="B761" s="93"/>
      <c r="C761" s="59"/>
      <c r="D761" s="59"/>
      <c r="E761" s="59"/>
      <c r="F761" s="59"/>
      <c r="G761" s="59"/>
      <c r="H761" s="60"/>
    </row>
    <row r="762" spans="1:8" ht="19.149999999999999" customHeight="1" x14ac:dyDescent="0.25">
      <c r="A762" s="315" t="s">
        <v>198</v>
      </c>
      <c r="B762" s="315"/>
      <c r="C762" s="315"/>
      <c r="D762" s="118"/>
      <c r="E762" s="118"/>
      <c r="F762" s="117"/>
      <c r="G762" s="118"/>
      <c r="H762" s="119"/>
    </row>
    <row r="763" spans="1:8" ht="19.149999999999999" customHeight="1" x14ac:dyDescent="0.25">
      <c r="A763" s="276" t="s">
        <v>146</v>
      </c>
      <c r="B763" s="325"/>
      <c r="C763" s="213"/>
      <c r="D763" s="158"/>
      <c r="E763" s="158"/>
      <c r="F763" s="158"/>
      <c r="G763" s="158"/>
      <c r="H763" s="154"/>
    </row>
    <row r="764" spans="1:8" ht="28.5" customHeight="1" x14ac:dyDescent="0.25">
      <c r="A764" s="7" t="s">
        <v>1</v>
      </c>
      <c r="B764" s="7" t="s">
        <v>10</v>
      </c>
      <c r="C764" s="6" t="s">
        <v>355</v>
      </c>
      <c r="D764" s="6" t="s">
        <v>354</v>
      </c>
      <c r="E764" s="6" t="s">
        <v>356</v>
      </c>
      <c r="F764" s="6" t="s">
        <v>357</v>
      </c>
      <c r="G764" s="6" t="s">
        <v>358</v>
      </c>
      <c r="H764" s="7" t="s">
        <v>359</v>
      </c>
    </row>
    <row r="765" spans="1:8" ht="19.149999999999999" customHeight="1" x14ac:dyDescent="0.25">
      <c r="A765" s="43">
        <v>3</v>
      </c>
      <c r="B765" s="43" t="s">
        <v>254</v>
      </c>
      <c r="C765" s="44">
        <f>C766+C773</f>
        <v>2010.11</v>
      </c>
      <c r="D765" s="44">
        <f>D766+D773</f>
        <v>0</v>
      </c>
      <c r="E765" s="44">
        <f>E766+E773</f>
        <v>0</v>
      </c>
      <c r="F765" s="44">
        <f t="shared" ref="F765" si="286">F766+F773</f>
        <v>0</v>
      </c>
      <c r="G765" s="44">
        <f>F765/C765*100</f>
        <v>0</v>
      </c>
      <c r="H765" s="44">
        <v>0</v>
      </c>
    </row>
    <row r="766" spans="1:8" ht="19.149999999999999" customHeight="1" x14ac:dyDescent="0.25">
      <c r="A766" s="45">
        <v>31</v>
      </c>
      <c r="B766" s="46" t="s">
        <v>149</v>
      </c>
      <c r="C766" s="47">
        <f>C767+C769+C771</f>
        <v>1884.01</v>
      </c>
      <c r="D766" s="47">
        <f>D767+D769+D771</f>
        <v>0</v>
      </c>
      <c r="E766" s="47">
        <f>E767+E769+E771</f>
        <v>0</v>
      </c>
      <c r="F766" s="47">
        <f t="shared" ref="F766" si="287">F767+F769+F771</f>
        <v>0</v>
      </c>
      <c r="G766" s="47">
        <f t="shared" ref="G766:G777" si="288">F766/C766*100</f>
        <v>0</v>
      </c>
      <c r="H766" s="47">
        <v>0</v>
      </c>
    </row>
    <row r="767" spans="1:8" ht="19.149999999999999" customHeight="1" x14ac:dyDescent="0.25">
      <c r="A767" s="45">
        <v>311</v>
      </c>
      <c r="B767" s="46" t="s">
        <v>25</v>
      </c>
      <c r="C767" s="47">
        <f>C768</f>
        <v>1551.31</v>
      </c>
      <c r="D767" s="47">
        <f>D768</f>
        <v>0</v>
      </c>
      <c r="E767" s="47">
        <f>E768</f>
        <v>0</v>
      </c>
      <c r="F767" s="47">
        <f t="shared" ref="F767" si="289">F768</f>
        <v>0</v>
      </c>
      <c r="G767" s="47">
        <f t="shared" si="288"/>
        <v>0</v>
      </c>
      <c r="H767" s="47">
        <v>0</v>
      </c>
    </row>
    <row r="768" spans="1:8" ht="19.149999999999999" customHeight="1" x14ac:dyDescent="0.25">
      <c r="A768" s="48">
        <v>3111</v>
      </c>
      <c r="B768" s="49" t="s">
        <v>25</v>
      </c>
      <c r="C768" s="50">
        <v>1551.31</v>
      </c>
      <c r="D768" s="50">
        <v>0</v>
      </c>
      <c r="E768" s="50">
        <v>0</v>
      </c>
      <c r="F768" s="50">
        <v>0</v>
      </c>
      <c r="G768" s="50">
        <f t="shared" si="288"/>
        <v>0</v>
      </c>
      <c r="H768" s="50">
        <v>0</v>
      </c>
    </row>
    <row r="769" spans="1:8" ht="26.25" customHeight="1" x14ac:dyDescent="0.25">
      <c r="A769" s="45">
        <v>312</v>
      </c>
      <c r="B769" s="46" t="s">
        <v>117</v>
      </c>
      <c r="C769" s="47">
        <f>C770</f>
        <v>76.739999999999995</v>
      </c>
      <c r="D769" s="47">
        <f>D770</f>
        <v>0</v>
      </c>
      <c r="E769" s="47">
        <f>E770</f>
        <v>0</v>
      </c>
      <c r="F769" s="47">
        <f t="shared" ref="F769" si="290">F770</f>
        <v>0</v>
      </c>
      <c r="G769" s="47">
        <f t="shared" si="288"/>
        <v>0</v>
      </c>
      <c r="H769" s="47">
        <v>0</v>
      </c>
    </row>
    <row r="770" spans="1:8" ht="19.149999999999999" customHeight="1" x14ac:dyDescent="0.25">
      <c r="A770" s="48">
        <v>3121</v>
      </c>
      <c r="B770" s="49" t="s">
        <v>117</v>
      </c>
      <c r="C770" s="50">
        <v>76.739999999999995</v>
      </c>
      <c r="D770" s="50">
        <v>0</v>
      </c>
      <c r="E770" s="50">
        <v>0</v>
      </c>
      <c r="F770" s="50">
        <v>0</v>
      </c>
      <c r="G770" s="50">
        <f t="shared" si="288"/>
        <v>0</v>
      </c>
      <c r="H770" s="50">
        <v>0</v>
      </c>
    </row>
    <row r="771" spans="1:8" ht="19.149999999999999" customHeight="1" x14ac:dyDescent="0.25">
      <c r="A771" s="45">
        <v>313</v>
      </c>
      <c r="B771" s="46" t="s">
        <v>30</v>
      </c>
      <c r="C771" s="47">
        <f>C772</f>
        <v>255.96</v>
      </c>
      <c r="D771" s="47">
        <f>D772</f>
        <v>0</v>
      </c>
      <c r="E771" s="47">
        <f>E772</f>
        <v>0</v>
      </c>
      <c r="F771" s="47">
        <f t="shared" ref="F771" si="291">F772</f>
        <v>0</v>
      </c>
      <c r="G771" s="47">
        <f t="shared" si="288"/>
        <v>0</v>
      </c>
      <c r="H771" s="47">
        <v>0</v>
      </c>
    </row>
    <row r="772" spans="1:8" ht="29.25" customHeight="1" x14ac:dyDescent="0.25">
      <c r="A772" s="48">
        <v>3132</v>
      </c>
      <c r="B772" s="49" t="s">
        <v>147</v>
      </c>
      <c r="C772" s="50">
        <v>255.96</v>
      </c>
      <c r="D772" s="50">
        <v>0</v>
      </c>
      <c r="E772" s="50">
        <v>0</v>
      </c>
      <c r="F772" s="50">
        <v>0</v>
      </c>
      <c r="G772" s="50">
        <f t="shared" si="288"/>
        <v>0</v>
      </c>
      <c r="H772" s="50">
        <v>0</v>
      </c>
    </row>
    <row r="773" spans="1:8" ht="19.149999999999999" customHeight="1" x14ac:dyDescent="0.25">
      <c r="A773" s="45">
        <v>32</v>
      </c>
      <c r="B773" s="46" t="s">
        <v>33</v>
      </c>
      <c r="C773" s="47">
        <f>C774</f>
        <v>126.10000000000001</v>
      </c>
      <c r="D773" s="47">
        <f>D774</f>
        <v>0</v>
      </c>
      <c r="E773" s="47">
        <f>E774</f>
        <v>0</v>
      </c>
      <c r="F773" s="47">
        <f t="shared" ref="F773" si="292">F774</f>
        <v>0</v>
      </c>
      <c r="G773" s="47">
        <f t="shared" si="288"/>
        <v>0</v>
      </c>
      <c r="H773" s="47">
        <v>0</v>
      </c>
    </row>
    <row r="774" spans="1:8" ht="26.25" customHeight="1" x14ac:dyDescent="0.25">
      <c r="A774" s="45">
        <v>321</v>
      </c>
      <c r="B774" s="46" t="s">
        <v>34</v>
      </c>
      <c r="C774" s="47">
        <f>C776+C775</f>
        <v>126.10000000000001</v>
      </c>
      <c r="D774" s="47">
        <f>D776+D775</f>
        <v>0</v>
      </c>
      <c r="E774" s="47">
        <f>E776+E775</f>
        <v>0</v>
      </c>
      <c r="F774" s="47">
        <f t="shared" ref="F774" si="293">F776+F775</f>
        <v>0</v>
      </c>
      <c r="G774" s="47">
        <f t="shared" si="288"/>
        <v>0</v>
      </c>
      <c r="H774" s="47">
        <v>0</v>
      </c>
    </row>
    <row r="775" spans="1:8" ht="30.75" customHeight="1" x14ac:dyDescent="0.25">
      <c r="A775" s="48">
        <v>3211</v>
      </c>
      <c r="B775" s="49" t="s">
        <v>345</v>
      </c>
      <c r="C775" s="50">
        <v>7.67</v>
      </c>
      <c r="D775" s="50">
        <v>0</v>
      </c>
      <c r="E775" s="50">
        <v>0</v>
      </c>
      <c r="F775" s="50">
        <v>0</v>
      </c>
      <c r="G775" s="50">
        <f t="shared" si="288"/>
        <v>0</v>
      </c>
      <c r="H775" s="50">
        <v>0</v>
      </c>
    </row>
    <row r="776" spans="1:8" ht="30" customHeight="1" x14ac:dyDescent="0.25">
      <c r="A776" s="48">
        <v>3212</v>
      </c>
      <c r="B776" s="49" t="s">
        <v>121</v>
      </c>
      <c r="C776" s="50">
        <v>118.43</v>
      </c>
      <c r="D776" s="50">
        <v>0</v>
      </c>
      <c r="E776" s="50">
        <v>0</v>
      </c>
      <c r="F776" s="50">
        <v>0</v>
      </c>
      <c r="G776" s="50">
        <f t="shared" si="288"/>
        <v>0</v>
      </c>
      <c r="H776" s="50">
        <v>0</v>
      </c>
    </row>
    <row r="777" spans="1:8" ht="19.149999999999999" customHeight="1" x14ac:dyDescent="0.25">
      <c r="A777" s="312" t="s">
        <v>244</v>
      </c>
      <c r="B777" s="313"/>
      <c r="C777" s="54">
        <f>C765</f>
        <v>2010.11</v>
      </c>
      <c r="D777" s="54">
        <f>D765</f>
        <v>0</v>
      </c>
      <c r="E777" s="54">
        <f>E765</f>
        <v>0</v>
      </c>
      <c r="F777" s="54">
        <f t="shared" ref="F777" si="294">F765</f>
        <v>0</v>
      </c>
      <c r="G777" s="44">
        <f t="shared" si="288"/>
        <v>0</v>
      </c>
      <c r="H777" s="44">
        <v>0</v>
      </c>
    </row>
    <row r="778" spans="1:8" ht="4.9000000000000004" customHeight="1" x14ac:dyDescent="0.25">
      <c r="A778" s="100"/>
      <c r="B778" s="100"/>
      <c r="C778" s="59"/>
      <c r="D778" s="59"/>
      <c r="E778" s="59"/>
      <c r="F778" s="59"/>
      <c r="G778" s="59"/>
    </row>
    <row r="779" spans="1:8" ht="19.5" hidden="1" customHeight="1" x14ac:dyDescent="0.25">
      <c r="A779" s="100"/>
      <c r="B779" s="100"/>
      <c r="C779" s="59"/>
      <c r="D779" s="59"/>
      <c r="E779" s="59"/>
      <c r="F779" s="59"/>
      <c r="G779" s="59"/>
      <c r="H779" s="44" t="e">
        <f t="shared" ref="H779:H783" si="295">F779/E779*100</f>
        <v>#DIV/0!</v>
      </c>
    </row>
    <row r="780" spans="1:8" ht="19.5" hidden="1" customHeight="1" x14ac:dyDescent="0.25">
      <c r="A780" s="100"/>
      <c r="B780" s="100"/>
      <c r="C780" s="59"/>
      <c r="D780" s="59"/>
      <c r="E780" s="59"/>
      <c r="F780" s="59"/>
      <c r="G780" s="59"/>
      <c r="H780" s="44" t="e">
        <f t="shared" si="295"/>
        <v>#DIV/0!</v>
      </c>
    </row>
    <row r="781" spans="1:8" ht="19.5" hidden="1" customHeight="1" x14ac:dyDescent="0.25">
      <c r="A781" s="100"/>
      <c r="B781" s="100"/>
      <c r="C781" s="59"/>
      <c r="D781" s="59"/>
      <c r="E781" s="59"/>
      <c r="F781" s="59"/>
      <c r="G781" s="59"/>
      <c r="H781" s="44" t="e">
        <f t="shared" si="295"/>
        <v>#DIV/0!</v>
      </c>
    </row>
    <row r="782" spans="1:8" ht="19.5" hidden="1" customHeight="1" x14ac:dyDescent="0.25">
      <c r="A782" s="100"/>
      <c r="B782" s="100"/>
      <c r="C782" s="59"/>
      <c r="D782" s="59"/>
      <c r="E782" s="59"/>
      <c r="F782" s="59"/>
      <c r="G782" s="59"/>
      <c r="H782" s="44" t="e">
        <f t="shared" si="295"/>
        <v>#DIV/0!</v>
      </c>
    </row>
    <row r="783" spans="1:8" ht="19.5" hidden="1" customHeight="1" x14ac:dyDescent="0.25">
      <c r="A783" s="100"/>
      <c r="B783" s="100"/>
      <c r="C783" s="59"/>
      <c r="D783" s="59"/>
      <c r="E783" s="59"/>
      <c r="F783" s="59"/>
      <c r="G783" s="59"/>
      <c r="H783" s="44" t="e">
        <f t="shared" si="295"/>
        <v>#DIV/0!</v>
      </c>
    </row>
    <row r="784" spans="1:8" ht="9.75" customHeight="1" x14ac:dyDescent="0.25">
      <c r="A784" s="100"/>
      <c r="B784" s="100"/>
      <c r="C784" s="59"/>
      <c r="D784" s="59"/>
      <c r="E784" s="59"/>
      <c r="F784" s="59"/>
      <c r="G784" s="59"/>
      <c r="H784" s="60"/>
    </row>
    <row r="785" spans="1:8" ht="19.149999999999999" customHeight="1" x14ac:dyDescent="0.25">
      <c r="A785" s="157" t="s">
        <v>148</v>
      </c>
      <c r="B785" s="153"/>
      <c r="C785" s="94"/>
      <c r="D785" s="158"/>
      <c r="E785" s="158"/>
      <c r="F785" s="158"/>
      <c r="G785" s="158"/>
      <c r="H785" s="59"/>
    </row>
    <row r="786" spans="1:8" ht="28.5" customHeight="1" x14ac:dyDescent="0.25">
      <c r="A786" s="7" t="s">
        <v>1</v>
      </c>
      <c r="B786" s="7" t="s">
        <v>10</v>
      </c>
      <c r="C786" s="6" t="s">
        <v>355</v>
      </c>
      <c r="D786" s="6" t="s">
        <v>354</v>
      </c>
      <c r="E786" s="6" t="s">
        <v>356</v>
      </c>
      <c r="F786" s="6" t="s">
        <v>357</v>
      </c>
      <c r="G786" s="6" t="s">
        <v>358</v>
      </c>
      <c r="H786" s="7" t="s">
        <v>359</v>
      </c>
    </row>
    <row r="787" spans="1:8" ht="19.149999999999999" customHeight="1" x14ac:dyDescent="0.25">
      <c r="A787" s="43">
        <v>3</v>
      </c>
      <c r="B787" s="43" t="s">
        <v>254</v>
      </c>
      <c r="C787" s="44">
        <f>C788+C795</f>
        <v>4942.88</v>
      </c>
      <c r="D787" s="44">
        <f>D788+D795</f>
        <v>0</v>
      </c>
      <c r="E787" s="44">
        <f>E788+E795</f>
        <v>0</v>
      </c>
      <c r="F787" s="44">
        <f t="shared" ref="F787" si="296">F788+F795</f>
        <v>0</v>
      </c>
      <c r="G787" s="44">
        <f>F787/C787*100</f>
        <v>0</v>
      </c>
      <c r="H787" s="44">
        <v>0</v>
      </c>
    </row>
    <row r="788" spans="1:8" ht="19.149999999999999" customHeight="1" x14ac:dyDescent="0.25">
      <c r="A788" s="45">
        <v>31</v>
      </c>
      <c r="B788" s="46" t="s">
        <v>149</v>
      </c>
      <c r="C788" s="47">
        <f>C789+C791+C793</f>
        <v>4632.84</v>
      </c>
      <c r="D788" s="47">
        <f>D789+D791+D793</f>
        <v>0</v>
      </c>
      <c r="E788" s="47">
        <f>E789+E791+E793</f>
        <v>0</v>
      </c>
      <c r="F788" s="47">
        <f t="shared" ref="F788" si="297">F789+F791+F793</f>
        <v>0</v>
      </c>
      <c r="G788" s="47">
        <f t="shared" ref="G788:G800" si="298">F788/C788*100</f>
        <v>0</v>
      </c>
      <c r="H788" s="47">
        <v>0</v>
      </c>
    </row>
    <row r="789" spans="1:8" ht="19.149999999999999" customHeight="1" x14ac:dyDescent="0.25">
      <c r="A789" s="45">
        <v>311</v>
      </c>
      <c r="B789" s="46" t="s">
        <v>25</v>
      </c>
      <c r="C789" s="47">
        <f>C790</f>
        <v>3814.68</v>
      </c>
      <c r="D789" s="47">
        <f>D790</f>
        <v>0</v>
      </c>
      <c r="E789" s="47">
        <f>E790</f>
        <v>0</v>
      </c>
      <c r="F789" s="47">
        <f t="shared" ref="F789" si="299">F790</f>
        <v>0</v>
      </c>
      <c r="G789" s="47">
        <f t="shared" si="298"/>
        <v>0</v>
      </c>
      <c r="H789" s="47">
        <v>0</v>
      </c>
    </row>
    <row r="790" spans="1:8" ht="19.149999999999999" customHeight="1" x14ac:dyDescent="0.25">
      <c r="A790" s="48">
        <v>3111</v>
      </c>
      <c r="B790" s="49" t="s">
        <v>25</v>
      </c>
      <c r="C790" s="109">
        <v>3814.68</v>
      </c>
      <c r="D790" s="50">
        <v>0</v>
      </c>
      <c r="E790" s="50">
        <v>0</v>
      </c>
      <c r="F790" s="50">
        <v>0</v>
      </c>
      <c r="G790" s="50">
        <f t="shared" si="298"/>
        <v>0</v>
      </c>
      <c r="H790" s="50">
        <v>0</v>
      </c>
    </row>
    <row r="791" spans="1:8" ht="30" customHeight="1" x14ac:dyDescent="0.25">
      <c r="A791" s="45">
        <v>312</v>
      </c>
      <c r="B791" s="46" t="s">
        <v>117</v>
      </c>
      <c r="C791" s="47">
        <f>C792</f>
        <v>188.7</v>
      </c>
      <c r="D791" s="47">
        <f>D792</f>
        <v>0</v>
      </c>
      <c r="E791" s="47">
        <f>E792</f>
        <v>0</v>
      </c>
      <c r="F791" s="47">
        <f t="shared" ref="F791" si="300">F792</f>
        <v>0</v>
      </c>
      <c r="G791" s="47">
        <f t="shared" si="298"/>
        <v>0</v>
      </c>
      <c r="H791" s="47">
        <v>0</v>
      </c>
    </row>
    <row r="792" spans="1:8" ht="19.149999999999999" customHeight="1" x14ac:dyDescent="0.25">
      <c r="A792" s="48">
        <v>3121</v>
      </c>
      <c r="B792" s="49" t="s">
        <v>117</v>
      </c>
      <c r="C792" s="50">
        <v>188.7</v>
      </c>
      <c r="D792" s="50">
        <v>0</v>
      </c>
      <c r="E792" s="50">
        <v>0</v>
      </c>
      <c r="F792" s="50">
        <v>0</v>
      </c>
      <c r="G792" s="50">
        <f t="shared" si="298"/>
        <v>0</v>
      </c>
      <c r="H792" s="50">
        <v>0</v>
      </c>
    </row>
    <row r="793" spans="1:8" ht="19.149999999999999" customHeight="1" x14ac:dyDescent="0.25">
      <c r="A793" s="45">
        <v>313</v>
      </c>
      <c r="B793" s="46" t="s">
        <v>30</v>
      </c>
      <c r="C793" s="47">
        <f>C794</f>
        <v>629.46</v>
      </c>
      <c r="D793" s="47">
        <f>D794</f>
        <v>0</v>
      </c>
      <c r="E793" s="47">
        <f>E794</f>
        <v>0</v>
      </c>
      <c r="F793" s="47">
        <f t="shared" ref="F793" si="301">F794</f>
        <v>0</v>
      </c>
      <c r="G793" s="47">
        <f t="shared" si="298"/>
        <v>0</v>
      </c>
      <c r="H793" s="47">
        <v>0</v>
      </c>
    </row>
    <row r="794" spans="1:8" ht="25.5" customHeight="1" x14ac:dyDescent="0.25">
      <c r="A794" s="48">
        <v>3132</v>
      </c>
      <c r="B794" s="49" t="s">
        <v>147</v>
      </c>
      <c r="C794" s="50">
        <v>629.46</v>
      </c>
      <c r="D794" s="50">
        <v>0</v>
      </c>
      <c r="E794" s="50">
        <v>0</v>
      </c>
      <c r="F794" s="50">
        <v>0</v>
      </c>
      <c r="G794" s="50">
        <f t="shared" si="298"/>
        <v>0</v>
      </c>
      <c r="H794" s="50">
        <v>0</v>
      </c>
    </row>
    <row r="795" spans="1:8" ht="19.149999999999999" customHeight="1" x14ac:dyDescent="0.25">
      <c r="A795" s="45">
        <v>32</v>
      </c>
      <c r="B795" s="46" t="s">
        <v>33</v>
      </c>
      <c r="C795" s="47">
        <f>C796</f>
        <v>310.04000000000002</v>
      </c>
      <c r="D795" s="47">
        <f>D796</f>
        <v>0</v>
      </c>
      <c r="E795" s="47">
        <f>E796</f>
        <v>0</v>
      </c>
      <c r="F795" s="47">
        <f t="shared" ref="F795" si="302">F796</f>
        <v>0</v>
      </c>
      <c r="G795" s="47">
        <f t="shared" si="298"/>
        <v>0</v>
      </c>
      <c r="H795" s="47">
        <v>0</v>
      </c>
    </row>
    <row r="796" spans="1:8" ht="27.75" customHeight="1" x14ac:dyDescent="0.25">
      <c r="A796" s="45">
        <v>321</v>
      </c>
      <c r="B796" s="46" t="s">
        <v>34</v>
      </c>
      <c r="C796" s="47">
        <f>C798+C797</f>
        <v>310.04000000000002</v>
      </c>
      <c r="D796" s="47">
        <f>D798+D797</f>
        <v>0</v>
      </c>
      <c r="E796" s="47">
        <f>E798+E797</f>
        <v>0</v>
      </c>
      <c r="F796" s="47">
        <f t="shared" ref="F796" si="303">F798+F797</f>
        <v>0</v>
      </c>
      <c r="G796" s="47">
        <f t="shared" si="298"/>
        <v>0</v>
      </c>
      <c r="H796" s="47">
        <v>0</v>
      </c>
    </row>
    <row r="797" spans="1:8" ht="19.149999999999999" customHeight="1" x14ac:dyDescent="0.25">
      <c r="A797" s="48">
        <v>3211</v>
      </c>
      <c r="B797" s="49" t="s">
        <v>36</v>
      </c>
      <c r="C797" s="50">
        <v>18.87</v>
      </c>
      <c r="D797" s="50">
        <v>0</v>
      </c>
      <c r="E797" s="50">
        <v>0</v>
      </c>
      <c r="F797" s="50">
        <v>0</v>
      </c>
      <c r="G797" s="50">
        <f t="shared" si="298"/>
        <v>0</v>
      </c>
      <c r="H797" s="50">
        <v>0</v>
      </c>
    </row>
    <row r="798" spans="1:8" ht="34.5" customHeight="1" x14ac:dyDescent="0.25">
      <c r="A798" s="48">
        <v>3212</v>
      </c>
      <c r="B798" s="49" t="s">
        <v>121</v>
      </c>
      <c r="C798" s="50">
        <v>291.17</v>
      </c>
      <c r="D798" s="50">
        <v>0</v>
      </c>
      <c r="E798" s="50">
        <v>0</v>
      </c>
      <c r="F798" s="50">
        <v>0</v>
      </c>
      <c r="G798" s="50">
        <f t="shared" si="298"/>
        <v>0</v>
      </c>
      <c r="H798" s="50">
        <v>0</v>
      </c>
    </row>
    <row r="799" spans="1:8" ht="19.7" customHeight="1" x14ac:dyDescent="0.25">
      <c r="A799" s="312" t="s">
        <v>251</v>
      </c>
      <c r="B799" s="313"/>
      <c r="C799" s="54">
        <f>C787</f>
        <v>4942.88</v>
      </c>
      <c r="D799" s="54">
        <f>D787</f>
        <v>0</v>
      </c>
      <c r="E799" s="54">
        <f>E787</f>
        <v>0</v>
      </c>
      <c r="F799" s="54">
        <f t="shared" ref="F799" si="304">F787</f>
        <v>0</v>
      </c>
      <c r="G799" s="44">
        <f t="shared" si="298"/>
        <v>0</v>
      </c>
      <c r="H799" s="44">
        <v>0</v>
      </c>
    </row>
    <row r="800" spans="1:8" ht="19.7" customHeight="1" x14ac:dyDescent="0.25">
      <c r="A800" s="285" t="s">
        <v>199</v>
      </c>
      <c r="B800" s="286"/>
      <c r="C800" s="92">
        <f>C777+C799</f>
        <v>6952.99</v>
      </c>
      <c r="D800" s="92">
        <f>D777+D799</f>
        <v>0</v>
      </c>
      <c r="E800" s="92">
        <f>E777+E799</f>
        <v>0</v>
      </c>
      <c r="F800" s="92">
        <f t="shared" ref="F800" si="305">F777+F799</f>
        <v>0</v>
      </c>
      <c r="G800" s="92">
        <f t="shared" si="298"/>
        <v>0</v>
      </c>
      <c r="H800" s="92">
        <v>0</v>
      </c>
    </row>
    <row r="801" spans="1:8" ht="27" customHeight="1" x14ac:dyDescent="0.25">
      <c r="A801" s="156"/>
      <c r="B801" s="93"/>
      <c r="C801" s="59"/>
      <c r="D801" s="59"/>
      <c r="E801" s="59"/>
      <c r="F801" s="59"/>
      <c r="G801" s="59"/>
      <c r="H801" s="60"/>
    </row>
    <row r="802" spans="1:8" ht="8.25" customHeight="1" x14ac:dyDescent="0.25">
      <c r="A802" s="156"/>
      <c r="B802" s="93"/>
      <c r="C802" s="59"/>
      <c r="D802" s="59"/>
      <c r="E802" s="59"/>
      <c r="F802" s="59"/>
      <c r="G802" s="59"/>
      <c r="H802" s="60"/>
    </row>
    <row r="803" spans="1:8" ht="19.7" customHeight="1" x14ac:dyDescent="0.25">
      <c r="A803" s="315" t="s">
        <v>213</v>
      </c>
      <c r="B803" s="315"/>
      <c r="C803" s="315"/>
      <c r="D803" s="118"/>
      <c r="E803" s="118"/>
      <c r="F803" s="117"/>
      <c r="G803" s="118"/>
      <c r="H803" s="119"/>
    </row>
    <row r="804" spans="1:8" ht="19.7" customHeight="1" x14ac:dyDescent="0.25">
      <c r="A804" s="154" t="s">
        <v>146</v>
      </c>
      <c r="B804" s="154"/>
      <c r="C804" s="94"/>
      <c r="D804" s="158"/>
      <c r="E804" s="158"/>
      <c r="F804" s="158"/>
      <c r="G804" s="158"/>
      <c r="H804" s="154"/>
    </row>
    <row r="805" spans="1:8" ht="27.75" customHeight="1" x14ac:dyDescent="0.25">
      <c r="A805" s="7" t="s">
        <v>1</v>
      </c>
      <c r="B805" s="7" t="s">
        <v>10</v>
      </c>
      <c r="C805" s="6" t="s">
        <v>355</v>
      </c>
      <c r="D805" s="6" t="s">
        <v>354</v>
      </c>
      <c r="E805" s="6" t="s">
        <v>356</v>
      </c>
      <c r="F805" s="6" t="s">
        <v>357</v>
      </c>
      <c r="G805" s="6" t="s">
        <v>358</v>
      </c>
      <c r="H805" s="7" t="s">
        <v>359</v>
      </c>
    </row>
    <row r="806" spans="1:8" ht="18" customHeight="1" x14ac:dyDescent="0.25">
      <c r="A806" s="43">
        <v>3</v>
      </c>
      <c r="B806" s="43" t="s">
        <v>254</v>
      </c>
      <c r="C806" s="44">
        <f>C807+C814</f>
        <v>1091.93</v>
      </c>
      <c r="D806" s="44">
        <f>D807+D814</f>
        <v>2668.31</v>
      </c>
      <c r="E806" s="44">
        <f>E807+E814</f>
        <v>2511.0099999999998</v>
      </c>
      <c r="F806" s="44">
        <f t="shared" ref="F806" si="306">F807+F814</f>
        <v>2511.0100000000002</v>
      </c>
      <c r="G806" s="44">
        <f>F806/C806*100</f>
        <v>229.96071176723785</v>
      </c>
      <c r="H806" s="44">
        <f>F806/E806*100</f>
        <v>100.00000000000003</v>
      </c>
    </row>
    <row r="807" spans="1:8" ht="18" customHeight="1" x14ac:dyDescent="0.25">
      <c r="A807" s="45">
        <v>31</v>
      </c>
      <c r="B807" s="46" t="s">
        <v>149</v>
      </c>
      <c r="C807" s="47">
        <f>C808+C810+C812</f>
        <v>1091.93</v>
      </c>
      <c r="D807" s="47">
        <f>D808+D810+D812</f>
        <v>2668.31</v>
      </c>
      <c r="E807" s="47">
        <f>E808+E810+E812</f>
        <v>2511.0099999999998</v>
      </c>
      <c r="F807" s="47">
        <f t="shared" ref="F807" si="307">F808+F810+F812</f>
        <v>2511.0100000000002</v>
      </c>
      <c r="G807" s="47">
        <f t="shared" ref="G807:G817" si="308">F807/C807*100</f>
        <v>229.96071176723785</v>
      </c>
      <c r="H807" s="47">
        <f t="shared" ref="H807:H817" si="309">F807/E807*100</f>
        <v>100.00000000000003</v>
      </c>
    </row>
    <row r="808" spans="1:8" ht="18" customHeight="1" x14ac:dyDescent="0.25">
      <c r="A808" s="45">
        <v>311</v>
      </c>
      <c r="B808" s="46" t="s">
        <v>25</v>
      </c>
      <c r="C808" s="47">
        <f>C809</f>
        <v>937.27</v>
      </c>
      <c r="D808" s="47">
        <f>D809</f>
        <v>2290.39</v>
      </c>
      <c r="E808" s="47">
        <f>E809</f>
        <v>2155.37</v>
      </c>
      <c r="F808" s="47">
        <f t="shared" ref="F808" si="310">F809</f>
        <v>2155.38</v>
      </c>
      <c r="G808" s="47">
        <f t="shared" si="308"/>
        <v>229.96361774088578</v>
      </c>
      <c r="H808" s="47">
        <f t="shared" si="309"/>
        <v>100.00046395746438</v>
      </c>
    </row>
    <row r="809" spans="1:8" ht="19.7" customHeight="1" x14ac:dyDescent="0.25">
      <c r="A809" s="48">
        <v>3111</v>
      </c>
      <c r="B809" s="49" t="s">
        <v>25</v>
      </c>
      <c r="C809" s="50">
        <v>937.27</v>
      </c>
      <c r="D809" s="50">
        <v>2290.39</v>
      </c>
      <c r="E809" s="50">
        <v>2155.37</v>
      </c>
      <c r="F809" s="50">
        <v>2155.38</v>
      </c>
      <c r="G809" s="50">
        <f t="shared" si="308"/>
        <v>229.96361774088578</v>
      </c>
      <c r="H809" s="50">
        <f t="shared" si="309"/>
        <v>100.00046395746438</v>
      </c>
    </row>
    <row r="810" spans="1:8" ht="27" customHeight="1" x14ac:dyDescent="0.25">
      <c r="A810" s="45">
        <v>312</v>
      </c>
      <c r="B810" s="46" t="s">
        <v>117</v>
      </c>
      <c r="C810" s="47">
        <f>C811</f>
        <v>0</v>
      </c>
      <c r="D810" s="47">
        <f>D811</f>
        <v>0</v>
      </c>
      <c r="E810" s="47">
        <f>E811</f>
        <v>0</v>
      </c>
      <c r="F810" s="47">
        <f t="shared" ref="F810" si="311">F811</f>
        <v>0</v>
      </c>
      <c r="G810" s="47">
        <v>0</v>
      </c>
      <c r="H810" s="47">
        <v>0</v>
      </c>
    </row>
    <row r="811" spans="1:8" ht="19.5" customHeight="1" x14ac:dyDescent="0.25">
      <c r="A811" s="48">
        <v>3121</v>
      </c>
      <c r="B811" s="49" t="s">
        <v>117</v>
      </c>
      <c r="C811" s="50">
        <v>0</v>
      </c>
      <c r="D811" s="50">
        <v>0</v>
      </c>
      <c r="E811" s="50">
        <v>0</v>
      </c>
      <c r="F811" s="50">
        <v>0</v>
      </c>
      <c r="G811" s="50">
        <v>0</v>
      </c>
      <c r="H811" s="50">
        <v>0</v>
      </c>
    </row>
    <row r="812" spans="1:8" ht="19.7" customHeight="1" x14ac:dyDescent="0.25">
      <c r="A812" s="45">
        <v>313</v>
      </c>
      <c r="B812" s="46" t="s">
        <v>30</v>
      </c>
      <c r="C812" s="47">
        <f>C813</f>
        <v>154.66</v>
      </c>
      <c r="D812" s="47">
        <f>D813</f>
        <v>377.92</v>
      </c>
      <c r="E812" s="47">
        <f>E813</f>
        <v>355.64</v>
      </c>
      <c r="F812" s="47">
        <f t="shared" ref="F812" si="312">F813</f>
        <v>355.63</v>
      </c>
      <c r="G812" s="47">
        <f t="shared" si="308"/>
        <v>229.94310099573258</v>
      </c>
      <c r="H812" s="47">
        <f t="shared" si="309"/>
        <v>99.997188167810151</v>
      </c>
    </row>
    <row r="813" spans="1:8" ht="33" customHeight="1" x14ac:dyDescent="0.25">
      <c r="A813" s="48">
        <v>3132</v>
      </c>
      <c r="B813" s="49" t="s">
        <v>147</v>
      </c>
      <c r="C813" s="50">
        <v>154.66</v>
      </c>
      <c r="D813" s="50">
        <v>377.92</v>
      </c>
      <c r="E813" s="50">
        <v>355.64</v>
      </c>
      <c r="F813" s="50">
        <v>355.63</v>
      </c>
      <c r="G813" s="50">
        <f t="shared" si="308"/>
        <v>229.94310099573258</v>
      </c>
      <c r="H813" s="50">
        <f t="shared" si="309"/>
        <v>99.997188167810151</v>
      </c>
    </row>
    <row r="814" spans="1:8" ht="19.7" customHeight="1" x14ac:dyDescent="0.25">
      <c r="A814" s="45">
        <v>32</v>
      </c>
      <c r="B814" s="46" t="s">
        <v>33</v>
      </c>
      <c r="C814" s="47">
        <f t="shared" ref="C814:F815" si="313">C815</f>
        <v>0</v>
      </c>
      <c r="D814" s="47">
        <f t="shared" si="313"/>
        <v>0</v>
      </c>
      <c r="E814" s="47">
        <f t="shared" si="313"/>
        <v>0</v>
      </c>
      <c r="F814" s="47">
        <f t="shared" si="313"/>
        <v>0</v>
      </c>
      <c r="G814" s="47">
        <v>0</v>
      </c>
      <c r="H814" s="47">
        <v>0</v>
      </c>
    </row>
    <row r="815" spans="1:8" ht="28.5" customHeight="1" x14ac:dyDescent="0.25">
      <c r="A815" s="45">
        <v>321</v>
      </c>
      <c r="B815" s="46" t="s">
        <v>34</v>
      </c>
      <c r="C815" s="47">
        <f t="shared" si="313"/>
        <v>0</v>
      </c>
      <c r="D815" s="47">
        <f t="shared" si="313"/>
        <v>0</v>
      </c>
      <c r="E815" s="47">
        <f t="shared" si="313"/>
        <v>0</v>
      </c>
      <c r="F815" s="47">
        <f t="shared" si="313"/>
        <v>0</v>
      </c>
      <c r="G815" s="47">
        <v>0</v>
      </c>
      <c r="H815" s="47">
        <v>0</v>
      </c>
    </row>
    <row r="816" spans="1:8" ht="31.5" customHeight="1" x14ac:dyDescent="0.25">
      <c r="A816" s="48">
        <v>3212</v>
      </c>
      <c r="B816" s="49" t="s">
        <v>121</v>
      </c>
      <c r="C816" s="50">
        <v>0</v>
      </c>
      <c r="D816" s="50">
        <v>0</v>
      </c>
      <c r="E816" s="50">
        <v>0</v>
      </c>
      <c r="F816" s="50">
        <v>0</v>
      </c>
      <c r="G816" s="50">
        <v>0</v>
      </c>
      <c r="H816" s="50">
        <v>0</v>
      </c>
    </row>
    <row r="817" spans="1:8" ht="19.7" customHeight="1" x14ac:dyDescent="0.25">
      <c r="A817" s="312" t="s">
        <v>244</v>
      </c>
      <c r="B817" s="313"/>
      <c r="C817" s="54">
        <f>C806</f>
        <v>1091.93</v>
      </c>
      <c r="D817" s="54">
        <f>D806</f>
        <v>2668.31</v>
      </c>
      <c r="E817" s="54">
        <f>E806</f>
        <v>2511.0099999999998</v>
      </c>
      <c r="F817" s="54">
        <f t="shared" ref="F817" si="314">F806</f>
        <v>2511.0100000000002</v>
      </c>
      <c r="G817" s="44">
        <f t="shared" si="308"/>
        <v>229.96071176723785</v>
      </c>
      <c r="H817" s="44">
        <f t="shared" si="309"/>
        <v>100.00000000000003</v>
      </c>
    </row>
    <row r="818" spans="1:8" ht="19.7" customHeight="1" x14ac:dyDescent="0.25">
      <c r="A818" s="100"/>
      <c r="B818" s="100"/>
      <c r="C818" s="59"/>
      <c r="D818" s="59"/>
      <c r="E818" s="59"/>
      <c r="F818" s="59"/>
      <c r="G818" s="59"/>
      <c r="H818" s="60"/>
    </row>
    <row r="819" spans="1:8" ht="6.75" customHeight="1" x14ac:dyDescent="0.25">
      <c r="A819" s="100"/>
      <c r="B819" s="100"/>
      <c r="C819" s="59"/>
      <c r="D819" s="59"/>
      <c r="E819" s="59"/>
      <c r="F819" s="59"/>
      <c r="G819" s="59"/>
      <c r="H819" s="60"/>
    </row>
    <row r="820" spans="1:8" ht="2.25" customHeight="1" x14ac:dyDescent="0.25">
      <c r="A820" s="100"/>
      <c r="B820" s="100"/>
      <c r="C820" s="59"/>
      <c r="D820" s="59"/>
      <c r="E820" s="59"/>
      <c r="F820" s="59"/>
      <c r="G820" s="59"/>
      <c r="H820" s="60"/>
    </row>
    <row r="821" spans="1:8" ht="19.5" hidden="1" customHeight="1" x14ac:dyDescent="0.25">
      <c r="A821" s="100"/>
      <c r="B821" s="100"/>
      <c r="C821" s="59"/>
      <c r="D821" s="59"/>
      <c r="E821" s="59"/>
      <c r="F821" s="59"/>
      <c r="G821" s="59"/>
      <c r="H821" s="60"/>
    </row>
    <row r="822" spans="1:8" ht="1.5" hidden="1" customHeight="1" x14ac:dyDescent="0.25">
      <c r="A822" s="100"/>
      <c r="B822" s="100"/>
      <c r="C822" s="59"/>
      <c r="D822" s="59"/>
      <c r="E822" s="59"/>
      <c r="F822" s="59"/>
      <c r="G822" s="59"/>
      <c r="H822" s="60"/>
    </row>
    <row r="823" spans="1:8" ht="19.5" hidden="1" customHeight="1" x14ac:dyDescent="0.25">
      <c r="A823" s="100"/>
      <c r="B823" s="100"/>
      <c r="C823" s="59"/>
      <c r="D823" s="59"/>
      <c r="E823" s="59"/>
      <c r="F823" s="59"/>
      <c r="G823" s="59"/>
      <c r="H823" s="60"/>
    </row>
    <row r="824" spans="1:8" ht="13.9" customHeight="1" x14ac:dyDescent="0.25">
      <c r="A824" s="100"/>
      <c r="B824" s="100"/>
      <c r="C824" s="59"/>
      <c r="D824" s="59"/>
      <c r="E824" s="59"/>
      <c r="F824" s="59"/>
      <c r="G824" s="59"/>
      <c r="H824" s="60"/>
    </row>
    <row r="825" spans="1:8" ht="19.7" customHeight="1" x14ac:dyDescent="0.25">
      <c r="A825" s="157" t="s">
        <v>148</v>
      </c>
      <c r="B825" s="153"/>
      <c r="C825" s="94"/>
      <c r="D825" s="158"/>
      <c r="E825" s="158"/>
      <c r="F825" s="158"/>
      <c r="G825" s="158"/>
      <c r="H825" s="154"/>
    </row>
    <row r="826" spans="1:8" ht="26.25" customHeight="1" x14ac:dyDescent="0.25">
      <c r="A826" s="7" t="s">
        <v>1</v>
      </c>
      <c r="B826" s="7" t="s">
        <v>10</v>
      </c>
      <c r="C826" s="6" t="s">
        <v>355</v>
      </c>
      <c r="D826" s="6" t="s">
        <v>354</v>
      </c>
      <c r="E826" s="6" t="s">
        <v>356</v>
      </c>
      <c r="F826" s="6" t="s">
        <v>357</v>
      </c>
      <c r="G826" s="6" t="s">
        <v>358</v>
      </c>
      <c r="H826" s="7" t="s">
        <v>359</v>
      </c>
    </row>
    <row r="827" spans="1:8" ht="19.7" customHeight="1" x14ac:dyDescent="0.25">
      <c r="A827" s="43">
        <v>3</v>
      </c>
      <c r="B827" s="43" t="s">
        <v>254</v>
      </c>
      <c r="C827" s="44">
        <f>C828+C835</f>
        <v>1553.25</v>
      </c>
      <c r="D827" s="44">
        <f>D828+D835</f>
        <v>3795.63</v>
      </c>
      <c r="E827" s="44">
        <f>E828+E835</f>
        <v>1478.53</v>
      </c>
      <c r="F827" s="44">
        <f t="shared" ref="F827" si="315">F828+F835</f>
        <v>1478.53</v>
      </c>
      <c r="G827" s="44">
        <f>F827/C827*100</f>
        <v>95.189441493642363</v>
      </c>
      <c r="H827" s="44">
        <f>F827/E827*100</f>
        <v>100</v>
      </c>
    </row>
    <row r="828" spans="1:8" ht="19.7" customHeight="1" x14ac:dyDescent="0.25">
      <c r="A828" s="45">
        <v>31</v>
      </c>
      <c r="B828" s="46" t="s">
        <v>149</v>
      </c>
      <c r="C828" s="47">
        <f>C829+C831+C833</f>
        <v>1553.25</v>
      </c>
      <c r="D828" s="47">
        <f>D829+D831+D833</f>
        <v>3795.63</v>
      </c>
      <c r="E828" s="47">
        <f>E829+E831+E833</f>
        <v>1478.53</v>
      </c>
      <c r="F828" s="47">
        <f t="shared" ref="F828" si="316">F829+F831+F833</f>
        <v>1478.53</v>
      </c>
      <c r="G828" s="47">
        <f t="shared" ref="G828:G838" si="317">F828/C828*100</f>
        <v>95.189441493642363</v>
      </c>
      <c r="H828" s="47">
        <f t="shared" ref="H828:H834" si="318">F828/E828*100</f>
        <v>100</v>
      </c>
    </row>
    <row r="829" spans="1:8" ht="19.7" customHeight="1" x14ac:dyDescent="0.25">
      <c r="A829" s="45">
        <v>311</v>
      </c>
      <c r="B829" s="46" t="s">
        <v>25</v>
      </c>
      <c r="C829" s="47">
        <f>C830</f>
        <v>1333.27</v>
      </c>
      <c r="D829" s="47">
        <f>D830</f>
        <v>3258.05</v>
      </c>
      <c r="E829" s="47">
        <f>E830</f>
        <v>1269.1199999999999</v>
      </c>
      <c r="F829" s="47">
        <f t="shared" ref="F829" si="319">F830</f>
        <v>1269.1199999999999</v>
      </c>
      <c r="G829" s="47">
        <f t="shared" si="317"/>
        <v>95.188521454769088</v>
      </c>
      <c r="H829" s="47">
        <f t="shared" si="318"/>
        <v>100</v>
      </c>
    </row>
    <row r="830" spans="1:8" ht="19.7" customHeight="1" x14ac:dyDescent="0.25">
      <c r="A830" s="48">
        <v>3111</v>
      </c>
      <c r="B830" s="49" t="s">
        <v>25</v>
      </c>
      <c r="C830" s="50">
        <v>1333.27</v>
      </c>
      <c r="D830" s="50">
        <v>3258.05</v>
      </c>
      <c r="E830" s="50">
        <v>1269.1199999999999</v>
      </c>
      <c r="F830" s="50">
        <v>1269.1199999999999</v>
      </c>
      <c r="G830" s="50">
        <f t="shared" si="317"/>
        <v>95.188521454769088</v>
      </c>
      <c r="H830" s="50">
        <f t="shared" si="318"/>
        <v>100</v>
      </c>
    </row>
    <row r="831" spans="1:8" ht="25.5" customHeight="1" x14ac:dyDescent="0.25">
      <c r="A831" s="45">
        <v>312</v>
      </c>
      <c r="B831" s="46" t="s">
        <v>117</v>
      </c>
      <c r="C831" s="47">
        <f>C832</f>
        <v>0</v>
      </c>
      <c r="D831" s="47">
        <f>D832</f>
        <v>0</v>
      </c>
      <c r="E831" s="47">
        <f>E832</f>
        <v>0</v>
      </c>
      <c r="F831" s="47">
        <f t="shared" ref="F831" si="320">F832</f>
        <v>0</v>
      </c>
      <c r="G831" s="47">
        <v>0</v>
      </c>
      <c r="H831" s="47">
        <v>0</v>
      </c>
    </row>
    <row r="832" spans="1:8" ht="19.7" customHeight="1" x14ac:dyDescent="0.25">
      <c r="A832" s="48">
        <v>3121</v>
      </c>
      <c r="B832" s="49" t="s">
        <v>117</v>
      </c>
      <c r="C832" s="50">
        <v>0</v>
      </c>
      <c r="D832" s="50">
        <v>0</v>
      </c>
      <c r="E832" s="50">
        <v>0</v>
      </c>
      <c r="F832" s="50">
        <v>0</v>
      </c>
      <c r="G832" s="50">
        <v>0</v>
      </c>
      <c r="H832" s="50">
        <v>0</v>
      </c>
    </row>
    <row r="833" spans="1:8" ht="19.7" customHeight="1" x14ac:dyDescent="0.25">
      <c r="A833" s="45">
        <v>313</v>
      </c>
      <c r="B833" s="46" t="s">
        <v>30</v>
      </c>
      <c r="C833" s="47">
        <f>C834</f>
        <v>219.98</v>
      </c>
      <c r="D833" s="47">
        <f>D834</f>
        <v>537.58000000000004</v>
      </c>
      <c r="E833" s="47">
        <f>E834</f>
        <v>209.41</v>
      </c>
      <c r="F833" s="47">
        <f t="shared" ref="F833" si="321">F834</f>
        <v>209.41</v>
      </c>
      <c r="G833" s="47">
        <f t="shared" si="317"/>
        <v>95.195017728884451</v>
      </c>
      <c r="H833" s="47">
        <f t="shared" si="318"/>
        <v>100</v>
      </c>
    </row>
    <row r="834" spans="1:8" ht="29.25" customHeight="1" x14ac:dyDescent="0.25">
      <c r="A834" s="48">
        <v>3132</v>
      </c>
      <c r="B834" s="49" t="s">
        <v>147</v>
      </c>
      <c r="C834" s="50">
        <v>219.98</v>
      </c>
      <c r="D834" s="50">
        <v>537.58000000000004</v>
      </c>
      <c r="E834" s="50">
        <v>209.41</v>
      </c>
      <c r="F834" s="50">
        <v>209.41</v>
      </c>
      <c r="G834" s="50">
        <f t="shared" si="317"/>
        <v>95.195017728884451</v>
      </c>
      <c r="H834" s="50">
        <f t="shared" si="318"/>
        <v>100</v>
      </c>
    </row>
    <row r="835" spans="1:8" ht="19.7" customHeight="1" x14ac:dyDescent="0.25">
      <c r="A835" s="45">
        <v>32</v>
      </c>
      <c r="B835" s="46" t="s">
        <v>33</v>
      </c>
      <c r="C835" s="47">
        <f t="shared" ref="C835:F836" si="322">C836</f>
        <v>0</v>
      </c>
      <c r="D835" s="47">
        <f t="shared" si="322"/>
        <v>0</v>
      </c>
      <c r="E835" s="47">
        <f t="shared" si="322"/>
        <v>0</v>
      </c>
      <c r="F835" s="47">
        <f t="shared" si="322"/>
        <v>0</v>
      </c>
      <c r="G835" s="47">
        <v>0</v>
      </c>
      <c r="H835" s="47">
        <v>0</v>
      </c>
    </row>
    <row r="836" spans="1:8" ht="30" customHeight="1" x14ac:dyDescent="0.25">
      <c r="A836" s="45">
        <v>321</v>
      </c>
      <c r="B836" s="46" t="s">
        <v>34</v>
      </c>
      <c r="C836" s="47">
        <f t="shared" si="322"/>
        <v>0</v>
      </c>
      <c r="D836" s="47">
        <f t="shared" si="322"/>
        <v>0</v>
      </c>
      <c r="E836" s="47">
        <f t="shared" si="322"/>
        <v>0</v>
      </c>
      <c r="F836" s="47">
        <f t="shared" si="322"/>
        <v>0</v>
      </c>
      <c r="G836" s="47">
        <v>0</v>
      </c>
      <c r="H836" s="47">
        <v>0</v>
      </c>
    </row>
    <row r="837" spans="1:8" ht="28.15" customHeight="1" x14ac:dyDescent="0.25">
      <c r="A837" s="48">
        <v>3212</v>
      </c>
      <c r="B837" s="49" t="s">
        <v>121</v>
      </c>
      <c r="C837" s="50">
        <v>0</v>
      </c>
      <c r="D837" s="50">
        <v>0</v>
      </c>
      <c r="E837" s="50">
        <v>0</v>
      </c>
      <c r="F837" s="50">
        <v>0</v>
      </c>
      <c r="G837" s="50">
        <v>0</v>
      </c>
      <c r="H837" s="50">
        <v>0</v>
      </c>
    </row>
    <row r="838" spans="1:8" ht="19.7" customHeight="1" x14ac:dyDescent="0.25">
      <c r="A838" s="312" t="s">
        <v>251</v>
      </c>
      <c r="B838" s="313"/>
      <c r="C838" s="54">
        <f>C827</f>
        <v>1553.25</v>
      </c>
      <c r="D838" s="54">
        <f>D827</f>
        <v>3795.63</v>
      </c>
      <c r="E838" s="54">
        <f>E827</f>
        <v>1478.53</v>
      </c>
      <c r="F838" s="54">
        <f t="shared" ref="F838:H838" si="323">F827</f>
        <v>1478.53</v>
      </c>
      <c r="G838" s="44">
        <f t="shared" si="317"/>
        <v>95.189441493642363</v>
      </c>
      <c r="H838" s="54">
        <f t="shared" si="323"/>
        <v>100</v>
      </c>
    </row>
    <row r="839" spans="1:8" ht="19.7" customHeight="1" x14ac:dyDescent="0.25">
      <c r="A839" s="156"/>
      <c r="B839" s="93"/>
      <c r="C839" s="59"/>
      <c r="D839" s="59"/>
      <c r="E839" s="59"/>
      <c r="F839" s="59"/>
      <c r="G839" s="59"/>
      <c r="H839" s="60"/>
    </row>
    <row r="840" spans="1:8" ht="0.75" customHeight="1" x14ac:dyDescent="0.25">
      <c r="A840" s="156"/>
      <c r="B840" s="93"/>
      <c r="C840" s="59"/>
      <c r="D840" s="59"/>
      <c r="E840" s="59"/>
      <c r="F840" s="59"/>
      <c r="G840" s="59"/>
      <c r="H840" s="60"/>
    </row>
    <row r="841" spans="1:8" ht="19.7" customHeight="1" x14ac:dyDescent="0.25">
      <c r="A841" s="276" t="s">
        <v>321</v>
      </c>
      <c r="B841" s="325"/>
      <c r="C841" s="94"/>
      <c r="D841" s="158"/>
      <c r="E841" s="158"/>
      <c r="F841" s="158"/>
      <c r="G841" s="158"/>
      <c r="H841" s="154"/>
    </row>
    <row r="842" spans="1:8" ht="27.75" customHeight="1" x14ac:dyDescent="0.25">
      <c r="A842" s="7" t="s">
        <v>1</v>
      </c>
      <c r="B842" s="7" t="s">
        <v>10</v>
      </c>
      <c r="C842" s="7" t="s">
        <v>355</v>
      </c>
      <c r="D842" s="7" t="s">
        <v>354</v>
      </c>
      <c r="E842" s="7" t="s">
        <v>356</v>
      </c>
      <c r="F842" s="7" t="s">
        <v>357</v>
      </c>
      <c r="G842" s="7" t="s">
        <v>358</v>
      </c>
      <c r="H842" s="7" t="s">
        <v>359</v>
      </c>
    </row>
    <row r="843" spans="1:8" ht="19.7" customHeight="1" x14ac:dyDescent="0.25">
      <c r="A843" s="43">
        <v>3</v>
      </c>
      <c r="B843" s="43" t="s">
        <v>254</v>
      </c>
      <c r="C843" s="44">
        <f>C844+C851</f>
        <v>0</v>
      </c>
      <c r="D843" s="44">
        <f>D844+D851</f>
        <v>0</v>
      </c>
      <c r="E843" s="44">
        <f>E844+E851</f>
        <v>2093.36</v>
      </c>
      <c r="F843" s="44">
        <f t="shared" ref="F843" si="324">F844+F851</f>
        <v>2093.3599999999997</v>
      </c>
      <c r="G843" s="44">
        <v>0</v>
      </c>
      <c r="H843" s="44">
        <f>F843/E843*100</f>
        <v>99.999999999999972</v>
      </c>
    </row>
    <row r="844" spans="1:8" ht="19.7" customHeight="1" x14ac:dyDescent="0.25">
      <c r="A844" s="45">
        <v>31</v>
      </c>
      <c r="B844" s="46" t="s">
        <v>149</v>
      </c>
      <c r="C844" s="47">
        <f>C845+C847+C849</f>
        <v>0</v>
      </c>
      <c r="D844" s="47">
        <f>D845+D847+D849</f>
        <v>0</v>
      </c>
      <c r="E844" s="47">
        <f>E845+E847+E849</f>
        <v>2093.36</v>
      </c>
      <c r="F844" s="47">
        <f t="shared" ref="F844" si="325">F845+F847+F849</f>
        <v>2093.3599999999997</v>
      </c>
      <c r="G844" s="47">
        <v>0</v>
      </c>
      <c r="H844" s="47">
        <f t="shared" ref="H844:H855" si="326">F844/E844*100</f>
        <v>99.999999999999972</v>
      </c>
    </row>
    <row r="845" spans="1:8" ht="19.7" customHeight="1" x14ac:dyDescent="0.25">
      <c r="A845" s="45">
        <v>311</v>
      </c>
      <c r="B845" s="46" t="s">
        <v>25</v>
      </c>
      <c r="C845" s="47">
        <f>C846</f>
        <v>0</v>
      </c>
      <c r="D845" s="47">
        <f>D846</f>
        <v>0</v>
      </c>
      <c r="E845" s="47">
        <f>E846</f>
        <v>1796.88</v>
      </c>
      <c r="F845" s="47">
        <f t="shared" ref="F845" si="327">F846</f>
        <v>1796.87</v>
      </c>
      <c r="G845" s="47">
        <v>0</v>
      </c>
      <c r="H845" s="47">
        <f t="shared" si="326"/>
        <v>99.999443479809429</v>
      </c>
    </row>
    <row r="846" spans="1:8" ht="19.7" customHeight="1" x14ac:dyDescent="0.25">
      <c r="A846" s="48">
        <v>3111</v>
      </c>
      <c r="B846" s="49" t="s">
        <v>25</v>
      </c>
      <c r="C846" s="50">
        <v>0</v>
      </c>
      <c r="D846" s="50">
        <v>0</v>
      </c>
      <c r="E846" s="50">
        <v>1796.88</v>
      </c>
      <c r="F846" s="50">
        <v>1796.87</v>
      </c>
      <c r="G846" s="50">
        <v>0</v>
      </c>
      <c r="H846" s="50">
        <f t="shared" si="326"/>
        <v>99.999443479809429</v>
      </c>
    </row>
    <row r="847" spans="1:8" ht="27" customHeight="1" x14ac:dyDescent="0.25">
      <c r="A847" s="45">
        <v>312</v>
      </c>
      <c r="B847" s="46" t="s">
        <v>117</v>
      </c>
      <c r="C847" s="47">
        <f>C848</f>
        <v>0</v>
      </c>
      <c r="D847" s="47">
        <f>D848</f>
        <v>0</v>
      </c>
      <c r="E847" s="47">
        <f>E848</f>
        <v>0</v>
      </c>
      <c r="F847" s="47">
        <f t="shared" ref="F847" si="328">F848</f>
        <v>0</v>
      </c>
      <c r="G847" s="47">
        <v>0</v>
      </c>
      <c r="H847" s="47">
        <v>0</v>
      </c>
    </row>
    <row r="848" spans="1:8" ht="19.7" customHeight="1" x14ac:dyDescent="0.25">
      <c r="A848" s="48">
        <v>3121</v>
      </c>
      <c r="B848" s="49" t="s">
        <v>117</v>
      </c>
      <c r="C848" s="50">
        <v>0</v>
      </c>
      <c r="D848" s="50">
        <v>0</v>
      </c>
      <c r="E848" s="50">
        <v>0</v>
      </c>
      <c r="F848" s="50">
        <v>0</v>
      </c>
      <c r="G848" s="50">
        <v>0</v>
      </c>
      <c r="H848" s="50">
        <v>0</v>
      </c>
    </row>
    <row r="849" spans="1:8" ht="19.7" customHeight="1" x14ac:dyDescent="0.25">
      <c r="A849" s="45">
        <v>313</v>
      </c>
      <c r="B849" s="46" t="s">
        <v>30</v>
      </c>
      <c r="C849" s="47">
        <f>C850</f>
        <v>0</v>
      </c>
      <c r="D849" s="47">
        <f>D850</f>
        <v>0</v>
      </c>
      <c r="E849" s="47">
        <f>E850</f>
        <v>296.48</v>
      </c>
      <c r="F849" s="47">
        <f t="shared" ref="F849" si="329">F850</f>
        <v>296.49</v>
      </c>
      <c r="G849" s="47">
        <v>0</v>
      </c>
      <c r="H849" s="47">
        <v>0</v>
      </c>
    </row>
    <row r="850" spans="1:8" ht="26.25" customHeight="1" x14ac:dyDescent="0.25">
      <c r="A850" s="48">
        <v>3132</v>
      </c>
      <c r="B850" s="49" t="s">
        <v>147</v>
      </c>
      <c r="C850" s="50">
        <v>0</v>
      </c>
      <c r="D850" s="50">
        <v>0</v>
      </c>
      <c r="E850" s="50">
        <v>296.48</v>
      </c>
      <c r="F850" s="50">
        <v>296.49</v>
      </c>
      <c r="G850" s="50">
        <v>0</v>
      </c>
      <c r="H850" s="50">
        <v>100</v>
      </c>
    </row>
    <row r="851" spans="1:8" ht="19.7" customHeight="1" x14ac:dyDescent="0.25">
      <c r="A851" s="45">
        <v>32</v>
      </c>
      <c r="B851" s="46" t="s">
        <v>33</v>
      </c>
      <c r="C851" s="47">
        <f t="shared" ref="C851:F852" si="330">C852</f>
        <v>0</v>
      </c>
      <c r="D851" s="47">
        <f t="shared" si="330"/>
        <v>0</v>
      </c>
      <c r="E851" s="47">
        <f t="shared" si="330"/>
        <v>0</v>
      </c>
      <c r="F851" s="47">
        <f t="shared" si="330"/>
        <v>0</v>
      </c>
      <c r="G851" s="47">
        <v>0</v>
      </c>
      <c r="H851" s="47">
        <v>0</v>
      </c>
    </row>
    <row r="852" spans="1:8" ht="30" customHeight="1" x14ac:dyDescent="0.25">
      <c r="A852" s="45">
        <v>321</v>
      </c>
      <c r="B852" s="46" t="s">
        <v>34</v>
      </c>
      <c r="C852" s="47">
        <f t="shared" si="330"/>
        <v>0</v>
      </c>
      <c r="D852" s="47">
        <f t="shared" si="330"/>
        <v>0</v>
      </c>
      <c r="E852" s="47">
        <f t="shared" si="330"/>
        <v>0</v>
      </c>
      <c r="F852" s="47">
        <f t="shared" si="330"/>
        <v>0</v>
      </c>
      <c r="G852" s="47">
        <v>0</v>
      </c>
      <c r="H852" s="47">
        <v>0</v>
      </c>
    </row>
    <row r="853" spans="1:8" ht="29.25" customHeight="1" x14ac:dyDescent="0.25">
      <c r="A853" s="48">
        <v>3212</v>
      </c>
      <c r="B853" s="49" t="s">
        <v>121</v>
      </c>
      <c r="C853" s="50">
        <v>0</v>
      </c>
      <c r="D853" s="50">
        <v>0</v>
      </c>
      <c r="E853" s="50">
        <v>0</v>
      </c>
      <c r="F853" s="50">
        <v>0</v>
      </c>
      <c r="G853" s="50">
        <v>0</v>
      </c>
      <c r="H853" s="50">
        <v>0</v>
      </c>
    </row>
    <row r="854" spans="1:8" ht="19.7" customHeight="1" x14ac:dyDescent="0.25">
      <c r="A854" s="312" t="s">
        <v>251</v>
      </c>
      <c r="B854" s="313"/>
      <c r="C854" s="54">
        <f>C843</f>
        <v>0</v>
      </c>
      <c r="D854" s="54">
        <f>D843</f>
        <v>0</v>
      </c>
      <c r="E854" s="54">
        <f>E843</f>
        <v>2093.36</v>
      </c>
      <c r="F854" s="54">
        <f t="shared" ref="F854" si="331">F843</f>
        <v>2093.3599999999997</v>
      </c>
      <c r="G854" s="44">
        <v>0</v>
      </c>
      <c r="H854" s="44">
        <f t="shared" si="326"/>
        <v>99.999999999999972</v>
      </c>
    </row>
    <row r="855" spans="1:8" ht="19.7" customHeight="1" x14ac:dyDescent="0.25">
      <c r="A855" s="285" t="s">
        <v>214</v>
      </c>
      <c r="B855" s="286"/>
      <c r="C855" s="92">
        <f>C817+C838+C854</f>
        <v>2645.1800000000003</v>
      </c>
      <c r="D855" s="92">
        <f t="shared" ref="D855:F855" si="332">D817+D838+D854</f>
        <v>6463.9400000000005</v>
      </c>
      <c r="E855" s="92">
        <f t="shared" si="332"/>
        <v>6082.9</v>
      </c>
      <c r="F855" s="92">
        <f t="shared" si="332"/>
        <v>6082.9</v>
      </c>
      <c r="G855" s="92">
        <f t="shared" ref="G855" si="333">F855/C855*100</f>
        <v>229.96166612480056</v>
      </c>
      <c r="H855" s="92">
        <f t="shared" si="326"/>
        <v>100</v>
      </c>
    </row>
    <row r="856" spans="1:8" ht="33" customHeight="1" x14ac:dyDescent="0.25">
      <c r="A856" s="156"/>
      <c r="B856" s="93"/>
      <c r="C856" s="59"/>
      <c r="D856" s="59"/>
      <c r="E856" s="59"/>
      <c r="F856" s="59"/>
      <c r="G856" s="59"/>
      <c r="H856" s="60"/>
    </row>
    <row r="857" spans="1:8" ht="19.7" customHeight="1" x14ac:dyDescent="0.25">
      <c r="A857" s="315" t="s">
        <v>216</v>
      </c>
      <c r="B857" s="315"/>
      <c r="C857" s="315"/>
      <c r="D857" s="117"/>
      <c r="E857" s="117"/>
      <c r="F857" s="117"/>
      <c r="G857" s="117"/>
      <c r="H857" s="116"/>
    </row>
    <row r="858" spans="1:8" ht="19.7" customHeight="1" x14ac:dyDescent="0.25">
      <c r="A858" s="276" t="s">
        <v>146</v>
      </c>
      <c r="B858" s="325"/>
      <c r="C858" s="213"/>
      <c r="D858" s="158"/>
      <c r="E858" s="158"/>
      <c r="F858" s="158"/>
      <c r="G858" s="158"/>
      <c r="H858" s="154"/>
    </row>
    <row r="859" spans="1:8" ht="27" customHeight="1" x14ac:dyDescent="0.25">
      <c r="A859" s="7" t="s">
        <v>1</v>
      </c>
      <c r="B859" s="7" t="s">
        <v>10</v>
      </c>
      <c r="C859" s="6" t="s">
        <v>355</v>
      </c>
      <c r="D859" s="6" t="s">
        <v>354</v>
      </c>
      <c r="E859" s="6" t="s">
        <v>356</v>
      </c>
      <c r="F859" s="6" t="s">
        <v>357</v>
      </c>
      <c r="G859" s="6" t="s">
        <v>358</v>
      </c>
      <c r="H859" s="7" t="s">
        <v>359</v>
      </c>
    </row>
    <row r="860" spans="1:8" ht="19.7" customHeight="1" x14ac:dyDescent="0.25">
      <c r="A860" s="43">
        <v>3</v>
      </c>
      <c r="B860" s="43" t="s">
        <v>254</v>
      </c>
      <c r="C860" s="44">
        <f>C861+C868</f>
        <v>0</v>
      </c>
      <c r="D860" s="44">
        <f>D861+D868</f>
        <v>1143.56</v>
      </c>
      <c r="E860" s="44">
        <f>E861+E868</f>
        <v>4041.8199999999997</v>
      </c>
      <c r="F860" s="44">
        <f>F861+F868</f>
        <v>3465.39</v>
      </c>
      <c r="G860" s="44">
        <v>0</v>
      </c>
      <c r="H860" s="44">
        <f>F860/E860*100</f>
        <v>85.738355493317371</v>
      </c>
    </row>
    <row r="861" spans="1:8" ht="19.7" customHeight="1" x14ac:dyDescent="0.25">
      <c r="A861" s="45">
        <v>31</v>
      </c>
      <c r="B861" s="46" t="s">
        <v>149</v>
      </c>
      <c r="C861" s="47">
        <f>C862+C864+C866</f>
        <v>0</v>
      </c>
      <c r="D861" s="47">
        <f>D862+D864+D866</f>
        <v>1143.56</v>
      </c>
      <c r="E861" s="47">
        <f>E862+E864+E866</f>
        <v>3991.16</v>
      </c>
      <c r="F861" s="47">
        <f>F862+F864+F866</f>
        <v>3414.73</v>
      </c>
      <c r="G861" s="47">
        <v>0</v>
      </c>
      <c r="H861" s="47">
        <f t="shared" ref="H861:H871" si="334">F861/E861*100</f>
        <v>85.557331703063781</v>
      </c>
    </row>
    <row r="862" spans="1:8" ht="19.7" customHeight="1" x14ac:dyDescent="0.25">
      <c r="A862" s="45">
        <v>311</v>
      </c>
      <c r="B862" s="46" t="s">
        <v>25</v>
      </c>
      <c r="C862" s="47">
        <f>C863</f>
        <v>0</v>
      </c>
      <c r="D862" s="47">
        <f>D863</f>
        <v>981.6</v>
      </c>
      <c r="E862" s="47">
        <f>E863</f>
        <v>3425.89</v>
      </c>
      <c r="F862" s="47">
        <f t="shared" ref="F862" si="335">F863</f>
        <v>2693.93</v>
      </c>
      <c r="G862" s="47">
        <v>0</v>
      </c>
      <c r="H862" s="47">
        <f t="shared" si="334"/>
        <v>78.634457031603461</v>
      </c>
    </row>
    <row r="863" spans="1:8" ht="19.7" customHeight="1" x14ac:dyDescent="0.25">
      <c r="A863" s="48">
        <v>3111</v>
      </c>
      <c r="B863" s="49" t="s">
        <v>25</v>
      </c>
      <c r="C863" s="50">
        <v>0</v>
      </c>
      <c r="D863" s="50">
        <v>981.6</v>
      </c>
      <c r="E863" s="50">
        <v>3425.89</v>
      </c>
      <c r="F863" s="50">
        <v>2693.93</v>
      </c>
      <c r="G863" s="50">
        <v>0</v>
      </c>
      <c r="H863" s="50">
        <f>F863/E863*100</f>
        <v>78.634457031603461</v>
      </c>
    </row>
    <row r="864" spans="1:8" ht="30.75" customHeight="1" x14ac:dyDescent="0.25">
      <c r="A864" s="45">
        <v>312</v>
      </c>
      <c r="B864" s="46" t="s">
        <v>117</v>
      </c>
      <c r="C864" s="47">
        <f>C865</f>
        <v>0</v>
      </c>
      <c r="D864" s="47">
        <f>D865</f>
        <v>0</v>
      </c>
      <c r="E864" s="47">
        <f>E865</f>
        <v>0</v>
      </c>
      <c r="F864" s="47">
        <f t="shared" ref="F864" si="336">F865</f>
        <v>276.3</v>
      </c>
      <c r="G864" s="47">
        <v>0</v>
      </c>
      <c r="H864" s="47">
        <v>0</v>
      </c>
    </row>
    <row r="865" spans="1:8" ht="19.7" customHeight="1" x14ac:dyDescent="0.25">
      <c r="A865" s="48">
        <v>3121</v>
      </c>
      <c r="B865" s="49" t="s">
        <v>117</v>
      </c>
      <c r="C865" s="50">
        <v>0</v>
      </c>
      <c r="D865" s="50">
        <v>0</v>
      </c>
      <c r="E865" s="50">
        <v>0</v>
      </c>
      <c r="F865" s="50">
        <v>276.3</v>
      </c>
      <c r="G865" s="50">
        <v>0</v>
      </c>
      <c r="H865" s="50">
        <v>0</v>
      </c>
    </row>
    <row r="866" spans="1:8" ht="19.7" customHeight="1" x14ac:dyDescent="0.25">
      <c r="A866" s="45">
        <v>313</v>
      </c>
      <c r="B866" s="46" t="s">
        <v>30</v>
      </c>
      <c r="C866" s="47">
        <f>C867</f>
        <v>0</v>
      </c>
      <c r="D866" s="47">
        <f>D867</f>
        <v>161.96</v>
      </c>
      <c r="E866" s="47">
        <f>E867</f>
        <v>565.27</v>
      </c>
      <c r="F866" s="47">
        <f t="shared" ref="F866" si="337">F867</f>
        <v>444.5</v>
      </c>
      <c r="G866" s="47">
        <v>0</v>
      </c>
      <c r="H866" s="47">
        <f t="shared" si="334"/>
        <v>78.634988589523587</v>
      </c>
    </row>
    <row r="867" spans="1:8" ht="31.5" customHeight="1" x14ac:dyDescent="0.25">
      <c r="A867" s="48">
        <v>3132</v>
      </c>
      <c r="B867" s="49" t="s">
        <v>147</v>
      </c>
      <c r="C867" s="50">
        <v>0</v>
      </c>
      <c r="D867" s="50">
        <v>161.96</v>
      </c>
      <c r="E867" s="50">
        <v>565.27</v>
      </c>
      <c r="F867" s="50">
        <v>444.5</v>
      </c>
      <c r="G867" s="50">
        <v>0</v>
      </c>
      <c r="H867" s="50">
        <f t="shared" si="334"/>
        <v>78.634988589523587</v>
      </c>
    </row>
    <row r="868" spans="1:8" ht="19.7" customHeight="1" x14ac:dyDescent="0.25">
      <c r="A868" s="45">
        <v>32</v>
      </c>
      <c r="B868" s="46" t="s">
        <v>33</v>
      </c>
      <c r="C868" s="47">
        <f t="shared" ref="C868:F869" si="338">C869</f>
        <v>0</v>
      </c>
      <c r="D868" s="47">
        <f t="shared" si="338"/>
        <v>0</v>
      </c>
      <c r="E868" s="47">
        <f t="shared" si="338"/>
        <v>50.66</v>
      </c>
      <c r="F868" s="47">
        <f t="shared" si="338"/>
        <v>50.66</v>
      </c>
      <c r="G868" s="47">
        <v>0</v>
      </c>
      <c r="H868" s="47">
        <v>0</v>
      </c>
    </row>
    <row r="869" spans="1:8" ht="19.7" customHeight="1" x14ac:dyDescent="0.25">
      <c r="A869" s="45">
        <v>323</v>
      </c>
      <c r="B869" s="46" t="s">
        <v>49</v>
      </c>
      <c r="C869" s="47">
        <f t="shared" si="338"/>
        <v>0</v>
      </c>
      <c r="D869" s="47">
        <f t="shared" si="338"/>
        <v>0</v>
      </c>
      <c r="E869" s="47">
        <f t="shared" si="338"/>
        <v>50.66</v>
      </c>
      <c r="F869" s="47">
        <f t="shared" si="338"/>
        <v>50.66</v>
      </c>
      <c r="G869" s="47">
        <v>0</v>
      </c>
      <c r="H869" s="47">
        <v>0</v>
      </c>
    </row>
    <row r="870" spans="1:8" ht="29.25" customHeight="1" x14ac:dyDescent="0.25">
      <c r="A870" s="48">
        <v>3236</v>
      </c>
      <c r="B870" s="29" t="s">
        <v>56</v>
      </c>
      <c r="C870" s="50">
        <v>0</v>
      </c>
      <c r="D870" s="50">
        <v>0</v>
      </c>
      <c r="E870" s="50">
        <v>50.66</v>
      </c>
      <c r="F870" s="50">
        <v>50.66</v>
      </c>
      <c r="G870" s="50">
        <v>0</v>
      </c>
      <c r="H870" s="50">
        <v>0</v>
      </c>
    </row>
    <row r="871" spans="1:8" ht="24.75" customHeight="1" x14ac:dyDescent="0.25">
      <c r="A871" s="312" t="s">
        <v>252</v>
      </c>
      <c r="B871" s="313"/>
      <c r="C871" s="54">
        <f>C860</f>
        <v>0</v>
      </c>
      <c r="D871" s="54">
        <f>D860</f>
        <v>1143.56</v>
      </c>
      <c r="E871" s="54">
        <f>E860</f>
        <v>4041.8199999999997</v>
      </c>
      <c r="F871" s="54">
        <f t="shared" ref="F871" si="339">F860</f>
        <v>3465.39</v>
      </c>
      <c r="G871" s="44">
        <v>0</v>
      </c>
      <c r="H871" s="44">
        <f t="shared" si="334"/>
        <v>85.738355493317371</v>
      </c>
    </row>
    <row r="872" spans="1:8" ht="18" customHeight="1" x14ac:dyDescent="0.25">
      <c r="A872" s="100"/>
      <c r="B872" s="100"/>
      <c r="C872" s="59"/>
      <c r="D872" s="59"/>
      <c r="E872" s="59"/>
      <c r="F872" s="59"/>
      <c r="G872" s="59"/>
      <c r="H872" s="59"/>
    </row>
    <row r="873" spans="1:8" ht="41.25" customHeight="1" x14ac:dyDescent="0.25">
      <c r="A873" s="100"/>
      <c r="B873" s="100"/>
      <c r="C873" s="59"/>
      <c r="D873" s="59"/>
      <c r="E873" s="59"/>
      <c r="F873" s="59"/>
      <c r="G873" s="59"/>
      <c r="H873" s="59"/>
    </row>
    <row r="874" spans="1:8" ht="19.7" customHeight="1" x14ac:dyDescent="0.25">
      <c r="A874" s="157" t="s">
        <v>145</v>
      </c>
      <c r="B874" s="153"/>
      <c r="C874" s="94"/>
      <c r="D874" s="158"/>
      <c r="E874" s="158"/>
      <c r="F874" s="158"/>
      <c r="G874" s="158"/>
      <c r="H874" s="154"/>
    </row>
    <row r="875" spans="1:8" ht="23.25" customHeight="1" x14ac:dyDescent="0.25">
      <c r="A875" s="7" t="s">
        <v>1</v>
      </c>
      <c r="B875" s="7" t="s">
        <v>10</v>
      </c>
      <c r="C875" s="6" t="s">
        <v>355</v>
      </c>
      <c r="D875" s="6" t="s">
        <v>354</v>
      </c>
      <c r="E875" s="6" t="s">
        <v>356</v>
      </c>
      <c r="F875" s="6" t="s">
        <v>357</v>
      </c>
      <c r="G875" s="6" t="s">
        <v>358</v>
      </c>
      <c r="H875" s="7" t="s">
        <v>359</v>
      </c>
    </row>
    <row r="876" spans="1:8" ht="19.7" customHeight="1" x14ac:dyDescent="0.25">
      <c r="A876" s="43">
        <v>3</v>
      </c>
      <c r="B876" s="43" t="s">
        <v>254</v>
      </c>
      <c r="C876" s="44">
        <f>C877+C884</f>
        <v>0</v>
      </c>
      <c r="D876" s="44">
        <f>D877+D884</f>
        <v>0</v>
      </c>
      <c r="E876" s="44">
        <f>E877+E884</f>
        <v>710.28</v>
      </c>
      <c r="F876" s="44">
        <f t="shared" ref="F876" si="340">F877+F884</f>
        <v>608.97</v>
      </c>
      <c r="G876" s="44">
        <v>0</v>
      </c>
      <c r="H876" s="44">
        <f>F876/E876*100</f>
        <v>85.736610914005752</v>
      </c>
    </row>
    <row r="877" spans="1:8" ht="19.7" customHeight="1" x14ac:dyDescent="0.25">
      <c r="A877" s="45">
        <v>31</v>
      </c>
      <c r="B877" s="46" t="s">
        <v>149</v>
      </c>
      <c r="C877" s="47">
        <f>C878+C880+C882</f>
        <v>0</v>
      </c>
      <c r="D877" s="47">
        <f>D878+D880+D882</f>
        <v>0</v>
      </c>
      <c r="E877" s="47">
        <f>E878+E880+E882</f>
        <v>701.38</v>
      </c>
      <c r="F877" s="47">
        <f t="shared" ref="F877" si="341">F878+F880+F882</f>
        <v>600.07000000000005</v>
      </c>
      <c r="G877" s="47">
        <v>0</v>
      </c>
      <c r="H877" s="47">
        <f t="shared" ref="H877:H887" si="342">F877/E877*100</f>
        <v>85.55561892269526</v>
      </c>
    </row>
    <row r="878" spans="1:8" ht="19.7" customHeight="1" x14ac:dyDescent="0.25">
      <c r="A878" s="45">
        <v>311</v>
      </c>
      <c r="B878" s="46" t="s">
        <v>25</v>
      </c>
      <c r="C878" s="47">
        <f>C879</f>
        <v>0</v>
      </c>
      <c r="D878" s="47">
        <f>D879</f>
        <v>0</v>
      </c>
      <c r="E878" s="47">
        <f>E879</f>
        <v>602.04</v>
      </c>
      <c r="F878" s="47">
        <f t="shared" ref="F878" si="343">F879</f>
        <v>473.41</v>
      </c>
      <c r="G878" s="47">
        <v>0</v>
      </c>
      <c r="H878" s="47">
        <f t="shared" si="342"/>
        <v>78.634310012623757</v>
      </c>
    </row>
    <row r="879" spans="1:8" ht="19.7" customHeight="1" x14ac:dyDescent="0.25">
      <c r="A879" s="48">
        <v>3111</v>
      </c>
      <c r="B879" s="49" t="s">
        <v>25</v>
      </c>
      <c r="C879" s="50">
        <v>0</v>
      </c>
      <c r="D879" s="50">
        <v>0</v>
      </c>
      <c r="E879" s="50">
        <v>602.04</v>
      </c>
      <c r="F879" s="50">
        <v>473.41</v>
      </c>
      <c r="G879" s="50">
        <v>0</v>
      </c>
      <c r="H879" s="50">
        <f t="shared" si="342"/>
        <v>78.634310012623757</v>
      </c>
    </row>
    <row r="880" spans="1:8" ht="24.75" customHeight="1" x14ac:dyDescent="0.25">
      <c r="A880" s="45">
        <v>312</v>
      </c>
      <c r="B880" s="46" t="s">
        <v>117</v>
      </c>
      <c r="C880" s="47">
        <f>C881</f>
        <v>0</v>
      </c>
      <c r="D880" s="47">
        <f>D881</f>
        <v>0</v>
      </c>
      <c r="E880" s="47">
        <f>E881</f>
        <v>0</v>
      </c>
      <c r="F880" s="47">
        <f t="shared" ref="F880" si="344">F881</f>
        <v>48.55</v>
      </c>
      <c r="G880" s="47">
        <v>0</v>
      </c>
      <c r="H880" s="47">
        <v>0</v>
      </c>
    </row>
    <row r="881" spans="1:8" ht="19.7" customHeight="1" x14ac:dyDescent="0.25">
      <c r="A881" s="48">
        <v>3121</v>
      </c>
      <c r="B881" s="49" t="s">
        <v>117</v>
      </c>
      <c r="C881" s="50">
        <v>0</v>
      </c>
      <c r="D881" s="50">
        <v>0</v>
      </c>
      <c r="E881" s="50">
        <v>0</v>
      </c>
      <c r="F881" s="50">
        <v>48.55</v>
      </c>
      <c r="G881" s="50">
        <v>0</v>
      </c>
      <c r="H881" s="50">
        <v>0</v>
      </c>
    </row>
    <row r="882" spans="1:8" ht="19.7" customHeight="1" x14ac:dyDescent="0.25">
      <c r="A882" s="45">
        <v>313</v>
      </c>
      <c r="B882" s="46" t="s">
        <v>30</v>
      </c>
      <c r="C882" s="47">
        <f>C883</f>
        <v>0</v>
      </c>
      <c r="D882" s="47">
        <f>D883</f>
        <v>0</v>
      </c>
      <c r="E882" s="47">
        <f>E883</f>
        <v>99.34</v>
      </c>
      <c r="F882" s="47">
        <f t="shared" ref="F882" si="345">F883</f>
        <v>78.11</v>
      </c>
      <c r="G882" s="47">
        <v>0</v>
      </c>
      <c r="H882" s="47">
        <f t="shared" si="342"/>
        <v>78.628951077108908</v>
      </c>
    </row>
    <row r="883" spans="1:8" ht="27.75" customHeight="1" x14ac:dyDescent="0.25">
      <c r="A883" s="48">
        <v>3132</v>
      </c>
      <c r="B883" s="49" t="s">
        <v>147</v>
      </c>
      <c r="C883" s="50">
        <v>0</v>
      </c>
      <c r="D883" s="50">
        <v>0</v>
      </c>
      <c r="E883" s="50">
        <v>99.34</v>
      </c>
      <c r="F883" s="50">
        <v>78.11</v>
      </c>
      <c r="G883" s="50">
        <v>0</v>
      </c>
      <c r="H883" s="50">
        <f t="shared" si="342"/>
        <v>78.628951077108908</v>
      </c>
    </row>
    <row r="884" spans="1:8" ht="16.899999999999999" customHeight="1" x14ac:dyDescent="0.25">
      <c r="A884" s="45">
        <v>32</v>
      </c>
      <c r="B884" s="46" t="s">
        <v>33</v>
      </c>
      <c r="C884" s="47">
        <f t="shared" ref="C884:F885" si="346">C885</f>
        <v>0</v>
      </c>
      <c r="D884" s="47">
        <f t="shared" si="346"/>
        <v>0</v>
      </c>
      <c r="E884" s="47">
        <f t="shared" si="346"/>
        <v>8.9</v>
      </c>
      <c r="F884" s="47">
        <f t="shared" si="346"/>
        <v>8.9</v>
      </c>
      <c r="G884" s="47">
        <v>0</v>
      </c>
      <c r="H884" s="47">
        <v>0</v>
      </c>
    </row>
    <row r="885" spans="1:8" ht="19.7" customHeight="1" x14ac:dyDescent="0.25">
      <c r="A885" s="45">
        <v>323</v>
      </c>
      <c r="B885" s="46" t="s">
        <v>49</v>
      </c>
      <c r="C885" s="47">
        <f t="shared" si="346"/>
        <v>0</v>
      </c>
      <c r="D885" s="47">
        <f t="shared" si="346"/>
        <v>0</v>
      </c>
      <c r="E885" s="47">
        <f t="shared" si="346"/>
        <v>8.9</v>
      </c>
      <c r="F885" s="47">
        <f t="shared" si="346"/>
        <v>8.9</v>
      </c>
      <c r="G885" s="47">
        <v>0</v>
      </c>
      <c r="H885" s="47">
        <v>0</v>
      </c>
    </row>
    <row r="886" spans="1:8" ht="29.25" customHeight="1" x14ac:dyDescent="0.25">
      <c r="A886" s="48">
        <v>3236</v>
      </c>
      <c r="B886" s="29" t="s">
        <v>56</v>
      </c>
      <c r="C886" s="50">
        <v>0</v>
      </c>
      <c r="D886" s="50">
        <v>0</v>
      </c>
      <c r="E886" s="50">
        <v>8.9</v>
      </c>
      <c r="F886" s="50">
        <v>8.9</v>
      </c>
      <c r="G886" s="50">
        <v>0</v>
      </c>
      <c r="H886" s="50">
        <v>0</v>
      </c>
    </row>
    <row r="887" spans="1:8" ht="16.5" customHeight="1" x14ac:dyDescent="0.25">
      <c r="A887" s="312" t="s">
        <v>249</v>
      </c>
      <c r="B887" s="313"/>
      <c r="C887" s="54">
        <f>C876</f>
        <v>0</v>
      </c>
      <c r="D887" s="54">
        <f>D876</f>
        <v>0</v>
      </c>
      <c r="E887" s="54">
        <f>E876</f>
        <v>710.28</v>
      </c>
      <c r="F887" s="54">
        <f t="shared" ref="F887" si="347">F876</f>
        <v>608.97</v>
      </c>
      <c r="G887" s="44">
        <v>0</v>
      </c>
      <c r="H887" s="44">
        <f t="shared" si="342"/>
        <v>85.736610914005752</v>
      </c>
    </row>
    <row r="888" spans="1:8" ht="7.5" customHeight="1" x14ac:dyDescent="0.25">
      <c r="A888" s="100"/>
      <c r="B888" s="100"/>
      <c r="C888" s="59"/>
      <c r="D888" s="59"/>
      <c r="E888" s="59"/>
      <c r="F888" s="59"/>
      <c r="G888" s="59"/>
      <c r="H888" s="59"/>
    </row>
    <row r="889" spans="1:8" ht="19.7" customHeight="1" x14ac:dyDescent="0.25">
      <c r="A889" s="157" t="s">
        <v>148</v>
      </c>
      <c r="B889" s="153"/>
      <c r="C889" s="94"/>
      <c r="D889" s="158"/>
      <c r="E889" s="158"/>
      <c r="F889" s="158"/>
      <c r="G889" s="158"/>
      <c r="H889" s="154"/>
    </row>
    <row r="890" spans="1:8" ht="23.25" customHeight="1" x14ac:dyDescent="0.25">
      <c r="A890" s="7" t="s">
        <v>1</v>
      </c>
      <c r="B890" s="7" t="s">
        <v>10</v>
      </c>
      <c r="C890" s="6" t="s">
        <v>355</v>
      </c>
      <c r="D890" s="6" t="s">
        <v>354</v>
      </c>
      <c r="E890" s="6" t="s">
        <v>356</v>
      </c>
      <c r="F890" s="6" t="s">
        <v>357</v>
      </c>
      <c r="G890" s="6" t="s">
        <v>358</v>
      </c>
      <c r="H890" s="7" t="s">
        <v>359</v>
      </c>
    </row>
    <row r="891" spans="1:8" ht="19.7" customHeight="1" x14ac:dyDescent="0.25">
      <c r="A891" s="43">
        <v>3</v>
      </c>
      <c r="B891" s="43" t="s">
        <v>254</v>
      </c>
      <c r="C891" s="44">
        <f>C892+C899</f>
        <v>0</v>
      </c>
      <c r="D891" s="44">
        <f>D892+D899</f>
        <v>1626.6999999999998</v>
      </c>
      <c r="E891" s="44">
        <f>E892+E899</f>
        <v>4024.92</v>
      </c>
      <c r="F891" s="44">
        <f>F892+F899</f>
        <v>3450.89</v>
      </c>
      <c r="G891" s="44">
        <v>0</v>
      </c>
      <c r="H891" s="44">
        <f>F891/E891*100</f>
        <v>85.738101626864633</v>
      </c>
    </row>
    <row r="892" spans="1:8" ht="19.7" customHeight="1" x14ac:dyDescent="0.25">
      <c r="A892" s="45">
        <v>31</v>
      </c>
      <c r="B892" s="46" t="s">
        <v>149</v>
      </c>
      <c r="C892" s="47">
        <f>C893+C895+C897</f>
        <v>0</v>
      </c>
      <c r="D892" s="47">
        <f>D893+D895+D897</f>
        <v>1626.6999999999998</v>
      </c>
      <c r="E892" s="47">
        <f>E893+E895+E897</f>
        <v>3974.48</v>
      </c>
      <c r="F892" s="47">
        <f>F893+F895+F897</f>
        <v>3400.45</v>
      </c>
      <c r="G892" s="47">
        <v>0</v>
      </c>
      <c r="H892" s="47">
        <f t="shared" ref="H892:H903" si="348">F892/E892*100</f>
        <v>85.557104325597308</v>
      </c>
    </row>
    <row r="893" spans="1:8" ht="19.7" customHeight="1" x14ac:dyDescent="0.25">
      <c r="A893" s="45">
        <v>311</v>
      </c>
      <c r="B893" s="46" t="s">
        <v>25</v>
      </c>
      <c r="C893" s="47">
        <f>C894</f>
        <v>0</v>
      </c>
      <c r="D893" s="47">
        <f>D894</f>
        <v>1396.31</v>
      </c>
      <c r="E893" s="47">
        <f>E894</f>
        <v>3411.57</v>
      </c>
      <c r="F893" s="47">
        <f>F894</f>
        <v>2682.66</v>
      </c>
      <c r="G893" s="47">
        <v>0</v>
      </c>
      <c r="H893" s="47">
        <f t="shared" si="348"/>
        <v>78.634177226321015</v>
      </c>
    </row>
    <row r="894" spans="1:8" ht="16.899999999999999" customHeight="1" x14ac:dyDescent="0.25">
      <c r="A894" s="48">
        <v>3111</v>
      </c>
      <c r="B894" s="49" t="s">
        <v>25</v>
      </c>
      <c r="C894" s="50">
        <v>0</v>
      </c>
      <c r="D894" s="50">
        <v>1396.31</v>
      </c>
      <c r="E894" s="50">
        <v>3411.57</v>
      </c>
      <c r="F894" s="50">
        <v>2682.66</v>
      </c>
      <c r="G894" s="50">
        <v>0</v>
      </c>
      <c r="H894" s="50">
        <f t="shared" si="348"/>
        <v>78.634177226321015</v>
      </c>
    </row>
    <row r="895" spans="1:8" ht="26.25" customHeight="1" x14ac:dyDescent="0.25">
      <c r="A895" s="45">
        <v>312</v>
      </c>
      <c r="B895" s="46" t="s">
        <v>117</v>
      </c>
      <c r="C895" s="47">
        <f>C896</f>
        <v>0</v>
      </c>
      <c r="D895" s="47">
        <f>D896</f>
        <v>0</v>
      </c>
      <c r="E895" s="47">
        <f>E896</f>
        <v>0</v>
      </c>
      <c r="F895" s="47">
        <f>F896</f>
        <v>275.14999999999998</v>
      </c>
      <c r="G895" s="47">
        <v>0</v>
      </c>
      <c r="H895" s="47">
        <v>0</v>
      </c>
    </row>
    <row r="896" spans="1:8" ht="17.45" customHeight="1" x14ac:dyDescent="0.25">
      <c r="A896" s="48">
        <v>3121</v>
      </c>
      <c r="B896" s="49" t="s">
        <v>117</v>
      </c>
      <c r="C896" s="50">
        <v>0</v>
      </c>
      <c r="D896" s="50">
        <v>0</v>
      </c>
      <c r="E896" s="50">
        <v>0</v>
      </c>
      <c r="F896" s="50">
        <v>275.14999999999998</v>
      </c>
      <c r="G896" s="50">
        <v>0</v>
      </c>
      <c r="H896" s="50">
        <v>0</v>
      </c>
    </row>
    <row r="897" spans="1:8" ht="19.7" customHeight="1" x14ac:dyDescent="0.25">
      <c r="A897" s="45">
        <v>313</v>
      </c>
      <c r="B897" s="46" t="s">
        <v>30</v>
      </c>
      <c r="C897" s="47">
        <f>C898</f>
        <v>0</v>
      </c>
      <c r="D897" s="47">
        <f>D898</f>
        <v>230.39</v>
      </c>
      <c r="E897" s="47">
        <f>E898</f>
        <v>562.91</v>
      </c>
      <c r="F897" s="47">
        <f>F898</f>
        <v>442.64</v>
      </c>
      <c r="G897" s="47">
        <v>0</v>
      </c>
      <c r="H897" s="47">
        <f t="shared" si="348"/>
        <v>78.634239931783057</v>
      </c>
    </row>
    <row r="898" spans="1:8" ht="27.75" customHeight="1" x14ac:dyDescent="0.25">
      <c r="A898" s="48">
        <v>3132</v>
      </c>
      <c r="B898" s="49" t="s">
        <v>147</v>
      </c>
      <c r="C898" s="50">
        <v>0</v>
      </c>
      <c r="D898" s="50">
        <v>230.39</v>
      </c>
      <c r="E898" s="50">
        <v>562.91</v>
      </c>
      <c r="F898" s="50">
        <v>442.64</v>
      </c>
      <c r="G898" s="50">
        <v>0</v>
      </c>
      <c r="H898" s="50">
        <f t="shared" si="348"/>
        <v>78.634239931783057</v>
      </c>
    </row>
    <row r="899" spans="1:8" ht="17.45" customHeight="1" x14ac:dyDescent="0.25">
      <c r="A899" s="45">
        <v>32</v>
      </c>
      <c r="B899" s="46" t="s">
        <v>33</v>
      </c>
      <c r="C899" s="47">
        <f t="shared" ref="C899:F900" si="349">C900</f>
        <v>0</v>
      </c>
      <c r="D899" s="47">
        <f t="shared" si="349"/>
        <v>0</v>
      </c>
      <c r="E899" s="47">
        <f t="shared" si="349"/>
        <v>50.44</v>
      </c>
      <c r="F899" s="47">
        <f t="shared" si="349"/>
        <v>50.44</v>
      </c>
      <c r="G899" s="47">
        <v>0</v>
      </c>
      <c r="H899" s="47">
        <v>0</v>
      </c>
    </row>
    <row r="900" spans="1:8" ht="19.7" customHeight="1" x14ac:dyDescent="0.25">
      <c r="A900" s="45">
        <v>323</v>
      </c>
      <c r="B900" s="46" t="s">
        <v>49</v>
      </c>
      <c r="C900" s="47">
        <f t="shared" si="349"/>
        <v>0</v>
      </c>
      <c r="D900" s="47">
        <f t="shared" si="349"/>
        <v>0</v>
      </c>
      <c r="E900" s="47">
        <f t="shared" si="349"/>
        <v>50.44</v>
      </c>
      <c r="F900" s="47">
        <f t="shared" si="349"/>
        <v>50.44</v>
      </c>
      <c r="G900" s="47">
        <v>0</v>
      </c>
      <c r="H900" s="47">
        <v>0</v>
      </c>
    </row>
    <row r="901" spans="1:8" ht="24.75" customHeight="1" x14ac:dyDescent="0.25">
      <c r="A901" s="48">
        <v>3236</v>
      </c>
      <c r="B901" s="29" t="s">
        <v>56</v>
      </c>
      <c r="C901" s="50">
        <v>0</v>
      </c>
      <c r="D901" s="50">
        <v>0</v>
      </c>
      <c r="E901" s="50">
        <v>50.44</v>
      </c>
      <c r="F901" s="50">
        <v>50.44</v>
      </c>
      <c r="G901" s="50">
        <v>0</v>
      </c>
      <c r="H901" s="50">
        <v>0</v>
      </c>
    </row>
    <row r="902" spans="1:8" ht="19.7" customHeight="1" x14ac:dyDescent="0.25">
      <c r="A902" s="312" t="s">
        <v>251</v>
      </c>
      <c r="B902" s="313"/>
      <c r="C902" s="54">
        <f>C891</f>
        <v>0</v>
      </c>
      <c r="D902" s="54">
        <f>D891</f>
        <v>1626.6999999999998</v>
      </c>
      <c r="E902" s="54">
        <f>E891</f>
        <v>4024.92</v>
      </c>
      <c r="F902" s="54">
        <f>F891</f>
        <v>3450.89</v>
      </c>
      <c r="G902" s="44">
        <v>0</v>
      </c>
      <c r="H902" s="44">
        <f t="shared" si="348"/>
        <v>85.738101626864633</v>
      </c>
    </row>
    <row r="903" spans="1:8" ht="19.7" customHeight="1" x14ac:dyDescent="0.25">
      <c r="A903" s="285" t="s">
        <v>217</v>
      </c>
      <c r="B903" s="286"/>
      <c r="C903" s="92">
        <f>C871+C902+C887</f>
        <v>0</v>
      </c>
      <c r="D903" s="92">
        <f>D871+D902+D887</f>
        <v>2770.2599999999998</v>
      </c>
      <c r="E903" s="92">
        <f>E871+E902+E887</f>
        <v>8777.02</v>
      </c>
      <c r="F903" s="92">
        <f>F871+F902+F887</f>
        <v>7525.25</v>
      </c>
      <c r="G903" s="92">
        <v>0</v>
      </c>
      <c r="H903" s="92">
        <f t="shared" si="348"/>
        <v>85.738097896552588</v>
      </c>
    </row>
    <row r="904" spans="1:8" ht="24" customHeight="1" x14ac:dyDescent="0.25">
      <c r="A904" s="156"/>
      <c r="B904" s="156"/>
      <c r="C904" s="59"/>
      <c r="D904" s="59"/>
      <c r="E904" s="59"/>
      <c r="F904" s="59"/>
      <c r="G904" s="59"/>
      <c r="H904" s="59"/>
    </row>
    <row r="905" spans="1:8" ht="6.75" hidden="1" customHeight="1" x14ac:dyDescent="0.25">
      <c r="A905" s="156"/>
      <c r="B905" s="156"/>
      <c r="C905" s="59"/>
      <c r="D905" s="59"/>
      <c r="E905" s="59"/>
      <c r="F905" s="59"/>
      <c r="G905" s="59"/>
      <c r="H905" s="59"/>
    </row>
    <row r="906" spans="1:8" ht="19.149999999999999" customHeight="1" x14ac:dyDescent="0.25">
      <c r="A906" s="315" t="s">
        <v>215</v>
      </c>
      <c r="B906" s="315"/>
      <c r="C906" s="315"/>
      <c r="D906" s="113"/>
      <c r="E906" s="120"/>
      <c r="F906" s="59"/>
      <c r="G906" s="113"/>
      <c r="H906" s="114"/>
    </row>
    <row r="907" spans="1:8" ht="22.15" customHeight="1" x14ac:dyDescent="0.25">
      <c r="A907" s="314" t="s">
        <v>137</v>
      </c>
      <c r="B907" s="314"/>
      <c r="C907" s="314"/>
      <c r="D907" s="59"/>
      <c r="E907" s="59"/>
      <c r="F907" s="59"/>
      <c r="G907" s="59"/>
      <c r="H907" s="60"/>
    </row>
    <row r="908" spans="1:8" ht="23.25" customHeight="1" x14ac:dyDescent="0.25">
      <c r="A908" s="275" t="s">
        <v>1</v>
      </c>
      <c r="B908" s="7" t="s">
        <v>10</v>
      </c>
      <c r="C908" s="190" t="s">
        <v>355</v>
      </c>
      <c r="D908" s="6" t="s">
        <v>354</v>
      </c>
      <c r="E908" s="6" t="s">
        <v>356</v>
      </c>
      <c r="F908" s="6" t="s">
        <v>357</v>
      </c>
      <c r="G908" s="6" t="s">
        <v>358</v>
      </c>
      <c r="H908" s="7" t="s">
        <v>359</v>
      </c>
    </row>
    <row r="909" spans="1:8" ht="19.7" customHeight="1" x14ac:dyDescent="0.25">
      <c r="A909" s="43">
        <v>3</v>
      </c>
      <c r="B909" s="102" t="s">
        <v>254</v>
      </c>
      <c r="C909" s="44">
        <f>C910+C915</f>
        <v>0</v>
      </c>
      <c r="D909" s="44">
        <f>D910+D915</f>
        <v>212</v>
      </c>
      <c r="E909" s="44">
        <f>E910+E915</f>
        <v>3538.8500000000004</v>
      </c>
      <c r="F909" s="44">
        <f t="shared" ref="F909" si="350">F910+F915</f>
        <v>3077.26</v>
      </c>
      <c r="G909" s="44">
        <v>0</v>
      </c>
      <c r="H909" s="44">
        <f>F909/E909*100</f>
        <v>86.956497167158815</v>
      </c>
    </row>
    <row r="910" spans="1:8" ht="19.7" customHeight="1" x14ac:dyDescent="0.25">
      <c r="A910" s="45">
        <v>31</v>
      </c>
      <c r="B910" s="46" t="s">
        <v>149</v>
      </c>
      <c r="C910" s="47">
        <f>C911+C913</f>
        <v>0</v>
      </c>
      <c r="D910" s="47">
        <f>D911+D913</f>
        <v>181</v>
      </c>
      <c r="E910" s="47">
        <f>E911+E913</f>
        <v>461.59</v>
      </c>
      <c r="F910" s="47">
        <f t="shared" ref="F910" si="351">F911+F913</f>
        <v>0</v>
      </c>
      <c r="G910" s="47">
        <v>0</v>
      </c>
      <c r="H910" s="47">
        <f t="shared" ref="H910:H929" si="352">F910/E910*100</f>
        <v>0</v>
      </c>
    </row>
    <row r="911" spans="1:8" ht="19.7" customHeight="1" x14ac:dyDescent="0.25">
      <c r="A911" s="45">
        <v>311</v>
      </c>
      <c r="B911" s="46" t="s">
        <v>25</v>
      </c>
      <c r="C911" s="47">
        <f>C912</f>
        <v>0</v>
      </c>
      <c r="D911" s="47">
        <f>D912</f>
        <v>181</v>
      </c>
      <c r="E911" s="47">
        <f>E912</f>
        <v>461.59</v>
      </c>
      <c r="F911" s="47">
        <f t="shared" ref="F911" si="353">F912</f>
        <v>0</v>
      </c>
      <c r="G911" s="47">
        <v>0</v>
      </c>
      <c r="H911" s="47">
        <f t="shared" si="352"/>
        <v>0</v>
      </c>
    </row>
    <row r="912" spans="1:8" ht="17.45" customHeight="1" x14ac:dyDescent="0.25">
      <c r="A912" s="48">
        <v>3111</v>
      </c>
      <c r="B912" s="49" t="s">
        <v>25</v>
      </c>
      <c r="C912" s="50">
        <v>0</v>
      </c>
      <c r="D912" s="50">
        <v>181</v>
      </c>
      <c r="E912" s="50">
        <v>461.59</v>
      </c>
      <c r="F912" s="50">
        <v>0</v>
      </c>
      <c r="G912" s="50">
        <v>0</v>
      </c>
      <c r="H912" s="50">
        <f t="shared" si="352"/>
        <v>0</v>
      </c>
    </row>
    <row r="913" spans="1:8" ht="19.7" customHeight="1" x14ac:dyDescent="0.25">
      <c r="A913" s="45">
        <v>313</v>
      </c>
      <c r="B913" s="46" t="s">
        <v>30</v>
      </c>
      <c r="C913" s="47">
        <f>C914</f>
        <v>0</v>
      </c>
      <c r="D913" s="47">
        <f>D914</f>
        <v>0</v>
      </c>
      <c r="E913" s="47">
        <f>E914</f>
        <v>0</v>
      </c>
      <c r="F913" s="47">
        <f t="shared" ref="F913" si="354">F914</f>
        <v>0</v>
      </c>
      <c r="G913" s="47">
        <v>0</v>
      </c>
      <c r="H913" s="47">
        <v>0</v>
      </c>
    </row>
    <row r="914" spans="1:8" ht="31.5" customHeight="1" x14ac:dyDescent="0.25">
      <c r="A914" s="48">
        <v>3132</v>
      </c>
      <c r="B914" s="49" t="s">
        <v>147</v>
      </c>
      <c r="C914" s="50">
        <v>0</v>
      </c>
      <c r="D914" s="50">
        <v>0</v>
      </c>
      <c r="E914" s="50">
        <v>0</v>
      </c>
      <c r="F914" s="50">
        <v>0</v>
      </c>
      <c r="G914" s="50">
        <v>0</v>
      </c>
      <c r="H914" s="50">
        <v>0</v>
      </c>
    </row>
    <row r="915" spans="1:8" ht="19.7" customHeight="1" x14ac:dyDescent="0.25">
      <c r="A915" s="45">
        <v>32</v>
      </c>
      <c r="B915" s="46" t="s">
        <v>33</v>
      </c>
      <c r="C915" s="47">
        <f>C916+C918+C920</f>
        <v>0</v>
      </c>
      <c r="D915" s="47">
        <f>D916+D918+D920</f>
        <v>31</v>
      </c>
      <c r="E915" s="47">
        <f>E916+E918+E920</f>
        <v>3077.26</v>
      </c>
      <c r="F915" s="47">
        <f t="shared" ref="F915" si="355">F916+F918+F920</f>
        <v>3077.26</v>
      </c>
      <c r="G915" s="47">
        <v>0</v>
      </c>
      <c r="H915" s="47">
        <f t="shared" si="352"/>
        <v>100</v>
      </c>
    </row>
    <row r="916" spans="1:8" ht="33.75" customHeight="1" x14ac:dyDescent="0.25">
      <c r="A916" s="45">
        <v>321</v>
      </c>
      <c r="B916" s="46" t="s">
        <v>34</v>
      </c>
      <c r="C916" s="47">
        <f>C917</f>
        <v>0</v>
      </c>
      <c r="D916" s="47">
        <f>D917</f>
        <v>31</v>
      </c>
      <c r="E916" s="47">
        <f>E917</f>
        <v>0</v>
      </c>
      <c r="F916" s="47">
        <f t="shared" ref="F916" si="356">F917</f>
        <v>0</v>
      </c>
      <c r="G916" s="47">
        <v>0</v>
      </c>
      <c r="H916" s="47">
        <v>0</v>
      </c>
    </row>
    <row r="917" spans="1:8" ht="19.7" customHeight="1" x14ac:dyDescent="0.25">
      <c r="A917" s="48">
        <v>3211</v>
      </c>
      <c r="B917" s="49" t="s">
        <v>36</v>
      </c>
      <c r="C917" s="50">
        <v>0</v>
      </c>
      <c r="D917" s="50">
        <v>31</v>
      </c>
      <c r="E917" s="50">
        <v>0</v>
      </c>
      <c r="F917" s="50">
        <v>0</v>
      </c>
      <c r="G917" s="50">
        <v>0</v>
      </c>
      <c r="H917" s="50">
        <v>0</v>
      </c>
    </row>
    <row r="918" spans="1:8" ht="19.7" customHeight="1" x14ac:dyDescent="0.25">
      <c r="A918" s="45">
        <v>323</v>
      </c>
      <c r="B918" s="46" t="s">
        <v>49</v>
      </c>
      <c r="C918" s="47">
        <f>C919</f>
        <v>0</v>
      </c>
      <c r="D918" s="47">
        <f>D919</f>
        <v>0</v>
      </c>
      <c r="E918" s="47">
        <f>E919</f>
        <v>3077.26</v>
      </c>
      <c r="F918" s="47">
        <f t="shared" ref="F918" si="357">F919</f>
        <v>3077.26</v>
      </c>
      <c r="G918" s="47">
        <v>0</v>
      </c>
      <c r="H918" s="47">
        <f t="shared" si="352"/>
        <v>100</v>
      </c>
    </row>
    <row r="919" spans="1:8" ht="16.899999999999999" customHeight="1" x14ac:dyDescent="0.25">
      <c r="A919" s="48">
        <v>3237</v>
      </c>
      <c r="B919" s="49" t="s">
        <v>57</v>
      </c>
      <c r="C919" s="50">
        <v>0</v>
      </c>
      <c r="D919" s="50">
        <v>0</v>
      </c>
      <c r="E919" s="50">
        <v>3077.26</v>
      </c>
      <c r="F919" s="50">
        <v>3077.26</v>
      </c>
      <c r="G919" s="50">
        <v>0</v>
      </c>
      <c r="H919" s="50">
        <f t="shared" si="352"/>
        <v>100</v>
      </c>
    </row>
    <row r="920" spans="1:8" ht="19.7" customHeight="1" x14ac:dyDescent="0.25">
      <c r="A920" s="45">
        <v>329</v>
      </c>
      <c r="B920" s="46" t="s">
        <v>61</v>
      </c>
      <c r="C920" s="47">
        <f>C921</f>
        <v>0</v>
      </c>
      <c r="D920" s="47">
        <f>D921</f>
        <v>0</v>
      </c>
      <c r="E920" s="47">
        <f>E921</f>
        <v>0</v>
      </c>
      <c r="F920" s="47">
        <f t="shared" ref="F920" si="358">F921</f>
        <v>0</v>
      </c>
      <c r="G920" s="47">
        <v>0</v>
      </c>
      <c r="H920" s="47">
        <v>0</v>
      </c>
    </row>
    <row r="921" spans="1:8" ht="19.7" customHeight="1" x14ac:dyDescent="0.25">
      <c r="A921" s="48">
        <v>3293</v>
      </c>
      <c r="B921" s="49" t="s">
        <v>67</v>
      </c>
      <c r="C921" s="50">
        <v>0</v>
      </c>
      <c r="D921" s="50">
        <v>0</v>
      </c>
      <c r="E921" s="50">
        <v>0</v>
      </c>
      <c r="F921" s="50">
        <v>0</v>
      </c>
      <c r="G921" s="50">
        <v>0</v>
      </c>
      <c r="H921" s="50">
        <v>0</v>
      </c>
    </row>
    <row r="922" spans="1:8" ht="27" customHeight="1" x14ac:dyDescent="0.25">
      <c r="A922" s="98">
        <v>4</v>
      </c>
      <c r="B922" s="99" t="s">
        <v>273</v>
      </c>
      <c r="C922" s="54">
        <f>C923</f>
        <v>1658.44</v>
      </c>
      <c r="D922" s="54">
        <f>D923</f>
        <v>304</v>
      </c>
      <c r="E922" s="54">
        <f>E923</f>
        <v>2203.3200000000002</v>
      </c>
      <c r="F922" s="54">
        <f t="shared" ref="F922" si="359">F923</f>
        <v>703.32</v>
      </c>
      <c r="G922" s="54">
        <f t="shared" ref="G922:G929" si="360">F922/C922*100</f>
        <v>42.408528496659514</v>
      </c>
      <c r="H922" s="54">
        <f t="shared" si="352"/>
        <v>31.920919339905236</v>
      </c>
    </row>
    <row r="923" spans="1:8" ht="24.75" customHeight="1" x14ac:dyDescent="0.25">
      <c r="A923" s="45">
        <v>42</v>
      </c>
      <c r="B923" s="46" t="s">
        <v>76</v>
      </c>
      <c r="C923" s="47">
        <f t="shared" ref="C923" si="361">C926</f>
        <v>1658.44</v>
      </c>
      <c r="D923" s="47">
        <f>D926+D924</f>
        <v>304</v>
      </c>
      <c r="E923" s="47">
        <f t="shared" ref="E923:F923" si="362">E926+E924</f>
        <v>2203.3200000000002</v>
      </c>
      <c r="F923" s="47">
        <f t="shared" si="362"/>
        <v>703.32</v>
      </c>
      <c r="G923" s="47">
        <f t="shared" si="360"/>
        <v>42.408528496659514</v>
      </c>
      <c r="H923" s="47">
        <f t="shared" si="352"/>
        <v>31.920919339905236</v>
      </c>
    </row>
    <row r="924" spans="1:8" ht="19.7" customHeight="1" x14ac:dyDescent="0.25">
      <c r="A924" s="45">
        <v>421</v>
      </c>
      <c r="B924" s="46" t="s">
        <v>312</v>
      </c>
      <c r="C924" s="47">
        <f>C925</f>
        <v>0</v>
      </c>
      <c r="D924" s="47">
        <f t="shared" ref="D924:F924" si="363">D925</f>
        <v>0</v>
      </c>
      <c r="E924" s="47">
        <f t="shared" si="363"/>
        <v>703.32</v>
      </c>
      <c r="F924" s="47">
        <f t="shared" si="363"/>
        <v>703.32</v>
      </c>
      <c r="G924" s="47">
        <v>0</v>
      </c>
      <c r="H924" s="47">
        <f t="shared" si="352"/>
        <v>100</v>
      </c>
    </row>
    <row r="925" spans="1:8" ht="28.5" customHeight="1" x14ac:dyDescent="0.25">
      <c r="A925" s="48">
        <v>4214</v>
      </c>
      <c r="B925" s="49" t="s">
        <v>313</v>
      </c>
      <c r="C925" s="50">
        <v>0</v>
      </c>
      <c r="D925" s="50">
        <v>0</v>
      </c>
      <c r="E925" s="50">
        <v>703.32</v>
      </c>
      <c r="F925" s="50">
        <v>703.32</v>
      </c>
      <c r="G925" s="50">
        <v>0</v>
      </c>
      <c r="H925" s="50">
        <f t="shared" si="352"/>
        <v>100</v>
      </c>
    </row>
    <row r="926" spans="1:8" ht="19.7" customHeight="1" x14ac:dyDescent="0.25">
      <c r="A926" s="45">
        <v>422</v>
      </c>
      <c r="B926" s="46" t="s">
        <v>128</v>
      </c>
      <c r="C926" s="47">
        <f>C927+C928</f>
        <v>1658.44</v>
      </c>
      <c r="D926" s="47">
        <f>D927+D928</f>
        <v>304</v>
      </c>
      <c r="E926" s="47">
        <f>E927+E928</f>
        <v>1500</v>
      </c>
      <c r="F926" s="47">
        <f t="shared" ref="F926" si="364">F927+F928</f>
        <v>0</v>
      </c>
      <c r="G926" s="47">
        <f t="shared" si="360"/>
        <v>0</v>
      </c>
      <c r="H926" s="47">
        <v>0</v>
      </c>
    </row>
    <row r="927" spans="1:8" ht="25.5" customHeight="1" x14ac:dyDescent="0.25">
      <c r="A927" s="121">
        <v>4221</v>
      </c>
      <c r="B927" s="87" t="s">
        <v>79</v>
      </c>
      <c r="C927" s="50">
        <v>1223.25</v>
      </c>
      <c r="D927" s="50">
        <v>0</v>
      </c>
      <c r="E927" s="50">
        <v>0</v>
      </c>
      <c r="F927" s="50">
        <v>0</v>
      </c>
      <c r="G927" s="50">
        <f t="shared" si="360"/>
        <v>0</v>
      </c>
      <c r="H927" s="50">
        <v>0</v>
      </c>
    </row>
    <row r="928" spans="1:8" ht="20.25" customHeight="1" x14ac:dyDescent="0.25">
      <c r="A928" s="121">
        <v>4225</v>
      </c>
      <c r="B928" s="122" t="s">
        <v>296</v>
      </c>
      <c r="C928" s="50">
        <v>435.19</v>
      </c>
      <c r="D928" s="50">
        <v>304</v>
      </c>
      <c r="E928" s="50">
        <v>1500</v>
      </c>
      <c r="F928" s="50">
        <v>0</v>
      </c>
      <c r="G928" s="50">
        <f t="shared" si="360"/>
        <v>0</v>
      </c>
      <c r="H928" s="50">
        <v>0</v>
      </c>
    </row>
    <row r="929" spans="1:8" ht="19.7" customHeight="1" x14ac:dyDescent="0.25">
      <c r="A929" s="312" t="s">
        <v>242</v>
      </c>
      <c r="B929" s="313"/>
      <c r="C929" s="54">
        <f>C922+C909</f>
        <v>1658.44</v>
      </c>
      <c r="D929" s="54">
        <f>D922+D909</f>
        <v>516</v>
      </c>
      <c r="E929" s="54">
        <f>E922+E909</f>
        <v>5742.17</v>
      </c>
      <c r="F929" s="54">
        <f t="shared" ref="F929" si="365">F922+F909</f>
        <v>3780.5800000000004</v>
      </c>
      <c r="G929" s="44">
        <f t="shared" si="360"/>
        <v>227.96001061238275</v>
      </c>
      <c r="H929" s="44">
        <f t="shared" si="352"/>
        <v>65.83887276064624</v>
      </c>
    </row>
    <row r="930" spans="1:8" ht="27" customHeight="1" x14ac:dyDescent="0.25">
      <c r="A930" s="100"/>
      <c r="B930" s="100"/>
      <c r="C930" s="59"/>
      <c r="D930" s="59"/>
      <c r="E930" s="59"/>
      <c r="F930" s="59"/>
      <c r="G930" s="59"/>
      <c r="H930" s="60"/>
    </row>
    <row r="931" spans="1:8" ht="19.7" customHeight="1" x14ac:dyDescent="0.25">
      <c r="A931" s="314" t="s">
        <v>218</v>
      </c>
      <c r="B931" s="314"/>
      <c r="C931" s="314"/>
      <c r="D931" s="59"/>
      <c r="E931" s="59"/>
      <c r="F931" s="59"/>
      <c r="G931" s="59"/>
      <c r="H931" s="60"/>
    </row>
    <row r="932" spans="1:8" ht="29.25" customHeight="1" x14ac:dyDescent="0.25">
      <c r="A932" s="7" t="s">
        <v>1</v>
      </c>
      <c r="B932" s="7" t="s">
        <v>10</v>
      </c>
      <c r="C932" s="6" t="s">
        <v>355</v>
      </c>
      <c r="D932" s="6" t="s">
        <v>354</v>
      </c>
      <c r="E932" s="6" t="s">
        <v>356</v>
      </c>
      <c r="F932" s="6" t="s">
        <v>357</v>
      </c>
      <c r="G932" s="6" t="s">
        <v>358</v>
      </c>
      <c r="H932" s="7" t="s">
        <v>359</v>
      </c>
    </row>
    <row r="933" spans="1:8" ht="19.5" customHeight="1" x14ac:dyDescent="0.25">
      <c r="A933" s="43">
        <v>3</v>
      </c>
      <c r="B933" s="102" t="s">
        <v>254</v>
      </c>
      <c r="C933" s="44">
        <f>C934+C939</f>
        <v>29.32</v>
      </c>
      <c r="D933" s="44">
        <f>D934+D939</f>
        <v>0</v>
      </c>
      <c r="E933" s="44">
        <f>E934</f>
        <v>103.8</v>
      </c>
      <c r="F933" s="44">
        <f>F934</f>
        <v>103.8</v>
      </c>
      <c r="G933" s="44">
        <f>F933/C933*100</f>
        <v>354.02455661664391</v>
      </c>
      <c r="H933" s="44">
        <f>F933/E933*100</f>
        <v>100</v>
      </c>
    </row>
    <row r="934" spans="1:8" ht="19.7" customHeight="1" x14ac:dyDescent="0.25">
      <c r="A934" s="45">
        <v>32</v>
      </c>
      <c r="B934" s="46" t="s">
        <v>33</v>
      </c>
      <c r="C934" s="47">
        <f>C935+C937+C941</f>
        <v>29.32</v>
      </c>
      <c r="D934" s="47">
        <f t="shared" ref="D934:F935" si="366">D935</f>
        <v>0</v>
      </c>
      <c r="E934" s="47">
        <f t="shared" si="366"/>
        <v>103.8</v>
      </c>
      <c r="F934" s="47">
        <f t="shared" si="366"/>
        <v>103.8</v>
      </c>
      <c r="G934" s="47">
        <f t="shared" ref="G934:G943" si="367">F934/C934*100</f>
        <v>354.02455661664391</v>
      </c>
      <c r="H934" s="47">
        <f t="shared" ref="H934:H943" si="368">F934/E934*100</f>
        <v>100</v>
      </c>
    </row>
    <row r="935" spans="1:8" ht="27" customHeight="1" x14ac:dyDescent="0.25">
      <c r="A935" s="45">
        <v>321</v>
      </c>
      <c r="B935" s="46" t="s">
        <v>34</v>
      </c>
      <c r="C935" s="47">
        <f>C936</f>
        <v>29.32</v>
      </c>
      <c r="D935" s="47">
        <f t="shared" si="366"/>
        <v>0</v>
      </c>
      <c r="E935" s="47">
        <f t="shared" si="366"/>
        <v>103.8</v>
      </c>
      <c r="F935" s="47">
        <f t="shared" si="366"/>
        <v>103.8</v>
      </c>
      <c r="G935" s="47">
        <f t="shared" si="367"/>
        <v>354.02455661664391</v>
      </c>
      <c r="H935" s="47">
        <f t="shared" si="368"/>
        <v>100</v>
      </c>
    </row>
    <row r="936" spans="1:8" ht="21" customHeight="1" x14ac:dyDescent="0.25">
      <c r="A936" s="48">
        <v>3211</v>
      </c>
      <c r="B936" s="49" t="s">
        <v>36</v>
      </c>
      <c r="C936" s="50">
        <v>29.32</v>
      </c>
      <c r="D936" s="50">
        <v>0</v>
      </c>
      <c r="E936" s="50">
        <v>103.8</v>
      </c>
      <c r="F936" s="50">
        <v>103.8</v>
      </c>
      <c r="G936" s="50">
        <f t="shared" si="367"/>
        <v>354.02455661664391</v>
      </c>
      <c r="H936" s="50">
        <f t="shared" si="368"/>
        <v>100</v>
      </c>
    </row>
    <row r="937" spans="1:8" ht="27.75" customHeight="1" x14ac:dyDescent="0.25">
      <c r="A937" s="98">
        <v>4</v>
      </c>
      <c r="B937" s="99" t="s">
        <v>273</v>
      </c>
      <c r="C937" s="54">
        <f>C938</f>
        <v>0</v>
      </c>
      <c r="D937" s="54">
        <f>D938</f>
        <v>0</v>
      </c>
      <c r="E937" s="54">
        <f>E938</f>
        <v>210.18</v>
      </c>
      <c r="F937" s="54">
        <f t="shared" ref="F937" si="369">F938</f>
        <v>210.18</v>
      </c>
      <c r="G937" s="44">
        <v>0</v>
      </c>
      <c r="H937" s="44">
        <f t="shared" si="368"/>
        <v>100</v>
      </c>
    </row>
    <row r="938" spans="1:8" ht="40.5" customHeight="1" x14ac:dyDescent="0.25">
      <c r="A938" s="45">
        <v>42</v>
      </c>
      <c r="B938" s="46" t="s">
        <v>76</v>
      </c>
      <c r="C938" s="47">
        <f>C939+C941</f>
        <v>0</v>
      </c>
      <c r="D938" s="47">
        <f t="shared" ref="D938:F938" si="370">D939+D941</f>
        <v>0</v>
      </c>
      <c r="E938" s="47">
        <f t="shared" si="370"/>
        <v>210.18</v>
      </c>
      <c r="F938" s="47">
        <f t="shared" si="370"/>
        <v>210.18</v>
      </c>
      <c r="G938" s="47">
        <v>0</v>
      </c>
      <c r="H938" s="47">
        <f t="shared" si="368"/>
        <v>100</v>
      </c>
    </row>
    <row r="939" spans="1:8" ht="25.5" customHeight="1" x14ac:dyDescent="0.25">
      <c r="A939" s="45">
        <v>421</v>
      </c>
      <c r="B939" s="46" t="s">
        <v>312</v>
      </c>
      <c r="C939" s="47">
        <f>C940</f>
        <v>0</v>
      </c>
      <c r="D939" s="47">
        <f t="shared" ref="D939:F939" si="371">D940</f>
        <v>0</v>
      </c>
      <c r="E939" s="47">
        <f t="shared" si="371"/>
        <v>39.18</v>
      </c>
      <c r="F939" s="47">
        <f t="shared" si="371"/>
        <v>39.18</v>
      </c>
      <c r="G939" s="47">
        <v>0</v>
      </c>
      <c r="H939" s="47">
        <v>0</v>
      </c>
    </row>
    <row r="940" spans="1:8" ht="36" customHeight="1" x14ac:dyDescent="0.25">
      <c r="A940" s="48">
        <v>4214</v>
      </c>
      <c r="B940" s="49" t="s">
        <v>313</v>
      </c>
      <c r="C940" s="50">
        <v>0</v>
      </c>
      <c r="D940" s="50">
        <v>0</v>
      </c>
      <c r="E940" s="50">
        <v>39.18</v>
      </c>
      <c r="F940" s="50">
        <v>39.18</v>
      </c>
      <c r="G940" s="50">
        <v>0</v>
      </c>
      <c r="H940" s="50">
        <v>0</v>
      </c>
    </row>
    <row r="941" spans="1:8" ht="19.7" customHeight="1" x14ac:dyDescent="0.25">
      <c r="A941" s="45">
        <v>422</v>
      </c>
      <c r="B941" s="46" t="s">
        <v>128</v>
      </c>
      <c r="C941" s="47">
        <f t="shared" ref="C941:F941" si="372">C942</f>
        <v>0</v>
      </c>
      <c r="D941" s="47">
        <f t="shared" si="372"/>
        <v>0</v>
      </c>
      <c r="E941" s="47">
        <f t="shared" si="372"/>
        <v>171</v>
      </c>
      <c r="F941" s="47">
        <f t="shared" si="372"/>
        <v>171</v>
      </c>
      <c r="G941" s="47">
        <v>0</v>
      </c>
      <c r="H941" s="47">
        <f t="shared" si="368"/>
        <v>100</v>
      </c>
    </row>
    <row r="942" spans="1:8" ht="31.5" customHeight="1" x14ac:dyDescent="0.25">
      <c r="A942" s="121">
        <v>4225</v>
      </c>
      <c r="B942" s="87" t="s">
        <v>297</v>
      </c>
      <c r="C942" s="50">
        <v>0</v>
      </c>
      <c r="D942" s="50">
        <v>0</v>
      </c>
      <c r="E942" s="50">
        <v>171</v>
      </c>
      <c r="F942" s="50">
        <v>171</v>
      </c>
      <c r="G942" s="50">
        <v>0</v>
      </c>
      <c r="H942" s="50">
        <f t="shared" si="368"/>
        <v>100</v>
      </c>
    </row>
    <row r="943" spans="1:8" ht="19.7" customHeight="1" x14ac:dyDescent="0.25">
      <c r="A943" s="312" t="s">
        <v>246</v>
      </c>
      <c r="B943" s="313"/>
      <c r="C943" s="54">
        <f>C933+C937</f>
        <v>29.32</v>
      </c>
      <c r="D943" s="54">
        <f>D937+D933</f>
        <v>0</v>
      </c>
      <c r="E943" s="54">
        <f>E937+E933</f>
        <v>313.98</v>
      </c>
      <c r="F943" s="54">
        <f t="shared" ref="F943" si="373">F937+F933</f>
        <v>313.98</v>
      </c>
      <c r="G943" s="44">
        <f t="shared" si="367"/>
        <v>1070.8731241473397</v>
      </c>
      <c r="H943" s="44">
        <f t="shared" si="368"/>
        <v>100</v>
      </c>
    </row>
    <row r="944" spans="1:8" ht="19.7" customHeight="1" x14ac:dyDescent="0.25">
      <c r="A944" s="100"/>
      <c r="B944" s="100"/>
      <c r="C944" s="59"/>
      <c r="D944" s="59"/>
      <c r="E944" s="59"/>
      <c r="F944" s="59"/>
      <c r="G944" s="59"/>
      <c r="H944" s="60"/>
    </row>
    <row r="945" spans="1:8" ht="19.7" customHeight="1" x14ac:dyDescent="0.25">
      <c r="A945" s="276" t="s">
        <v>150</v>
      </c>
      <c r="B945" s="326"/>
      <c r="C945" s="117"/>
      <c r="D945" s="117"/>
      <c r="E945" s="117"/>
      <c r="F945" s="117"/>
      <c r="G945" s="117"/>
      <c r="H945" s="116"/>
    </row>
    <row r="946" spans="1:8" ht="24" customHeight="1" x14ac:dyDescent="0.25">
      <c r="A946" s="7" t="s">
        <v>1</v>
      </c>
      <c r="B946" s="7" t="s">
        <v>10</v>
      </c>
      <c r="C946" s="6" t="s">
        <v>355</v>
      </c>
      <c r="D946" s="6" t="s">
        <v>354</v>
      </c>
      <c r="E946" s="6" t="s">
        <v>356</v>
      </c>
      <c r="F946" s="6" t="s">
        <v>357</v>
      </c>
      <c r="G946" s="6" t="s">
        <v>358</v>
      </c>
      <c r="H946" s="7" t="s">
        <v>359</v>
      </c>
    </row>
    <row r="947" spans="1:8" ht="19.7" customHeight="1" x14ac:dyDescent="0.25">
      <c r="A947" s="43">
        <v>3</v>
      </c>
      <c r="B947" s="102" t="s">
        <v>254</v>
      </c>
      <c r="C947" s="44">
        <f>C948+C953</f>
        <v>0</v>
      </c>
      <c r="D947" s="44">
        <f>D948+D953</f>
        <v>1201</v>
      </c>
      <c r="E947" s="44">
        <f>E948+E953</f>
        <v>20053.480000000003</v>
      </c>
      <c r="F947" s="44">
        <f>F948+F953</f>
        <v>17437.810000000001</v>
      </c>
      <c r="G947" s="44">
        <v>0</v>
      </c>
      <c r="H947" s="44">
        <f>F947/E947*100</f>
        <v>86.956528243476939</v>
      </c>
    </row>
    <row r="948" spans="1:8" ht="19.7" customHeight="1" x14ac:dyDescent="0.25">
      <c r="A948" s="45">
        <v>31</v>
      </c>
      <c r="B948" s="46" t="s">
        <v>149</v>
      </c>
      <c r="C948" s="47">
        <f>C949+C951</f>
        <v>0</v>
      </c>
      <c r="D948" s="47">
        <f>D949+D951</f>
        <v>1025</v>
      </c>
      <c r="E948" s="47">
        <f>E949+E951</f>
        <v>2615.67</v>
      </c>
      <c r="F948" s="47">
        <f t="shared" ref="F948" si="374">F949+F951</f>
        <v>0</v>
      </c>
      <c r="G948" s="47">
        <v>0</v>
      </c>
      <c r="H948" s="47">
        <f t="shared" ref="H948:H967" si="375">F948/E948*100</f>
        <v>0</v>
      </c>
    </row>
    <row r="949" spans="1:8" ht="19.7" customHeight="1" x14ac:dyDescent="0.25">
      <c r="A949" s="45">
        <v>311</v>
      </c>
      <c r="B949" s="46" t="s">
        <v>25</v>
      </c>
      <c r="C949" s="47">
        <f>C950</f>
        <v>0</v>
      </c>
      <c r="D949" s="47">
        <f>D950</f>
        <v>1025</v>
      </c>
      <c r="E949" s="47">
        <f>E950</f>
        <v>2615.67</v>
      </c>
      <c r="F949" s="47">
        <f t="shared" ref="F949" si="376">F950</f>
        <v>0</v>
      </c>
      <c r="G949" s="47">
        <v>0</v>
      </c>
      <c r="H949" s="47">
        <f t="shared" si="375"/>
        <v>0</v>
      </c>
    </row>
    <row r="950" spans="1:8" ht="19.7" customHeight="1" x14ac:dyDescent="0.25">
      <c r="A950" s="48">
        <v>3111</v>
      </c>
      <c r="B950" s="49" t="s">
        <v>25</v>
      </c>
      <c r="C950" s="50">
        <v>0</v>
      </c>
      <c r="D950" s="50">
        <v>1025</v>
      </c>
      <c r="E950" s="50">
        <v>2615.67</v>
      </c>
      <c r="F950" s="50">
        <v>0</v>
      </c>
      <c r="G950" s="50">
        <v>0</v>
      </c>
      <c r="H950" s="50">
        <f t="shared" si="375"/>
        <v>0</v>
      </c>
    </row>
    <row r="951" spans="1:8" ht="19.7" customHeight="1" x14ac:dyDescent="0.25">
      <c r="A951" s="45">
        <v>313</v>
      </c>
      <c r="B951" s="46" t="s">
        <v>30</v>
      </c>
      <c r="C951" s="47">
        <f>C952</f>
        <v>0</v>
      </c>
      <c r="D951" s="47">
        <f>D952</f>
        <v>0</v>
      </c>
      <c r="E951" s="47">
        <f>E952</f>
        <v>0</v>
      </c>
      <c r="F951" s="47">
        <f t="shared" ref="F951" si="377">F952</f>
        <v>0</v>
      </c>
      <c r="G951" s="47">
        <v>0</v>
      </c>
      <c r="H951" s="47">
        <v>0</v>
      </c>
    </row>
    <row r="952" spans="1:8" ht="27" customHeight="1" x14ac:dyDescent="0.25">
      <c r="A952" s="48">
        <v>3132</v>
      </c>
      <c r="B952" s="49" t="s">
        <v>147</v>
      </c>
      <c r="C952" s="50">
        <v>0</v>
      </c>
      <c r="D952" s="50">
        <v>0</v>
      </c>
      <c r="E952" s="50">
        <v>0</v>
      </c>
      <c r="F952" s="50">
        <v>0</v>
      </c>
      <c r="G952" s="50">
        <v>0</v>
      </c>
      <c r="H952" s="50">
        <v>0</v>
      </c>
    </row>
    <row r="953" spans="1:8" ht="19.7" customHeight="1" x14ac:dyDescent="0.25">
      <c r="A953" s="45">
        <v>32</v>
      </c>
      <c r="B953" s="46" t="s">
        <v>33</v>
      </c>
      <c r="C953" s="47">
        <f>C954+C956+C958</f>
        <v>0</v>
      </c>
      <c r="D953" s="47">
        <f>D954+D956+D958</f>
        <v>176</v>
      </c>
      <c r="E953" s="47">
        <f>E954+E956+E958</f>
        <v>17437.810000000001</v>
      </c>
      <c r="F953" s="47">
        <f t="shared" ref="F953" si="378">F954+F956+F958</f>
        <v>17437.810000000001</v>
      </c>
      <c r="G953" s="47">
        <v>0</v>
      </c>
      <c r="H953" s="47">
        <f t="shared" si="375"/>
        <v>100</v>
      </c>
    </row>
    <row r="954" spans="1:8" ht="24.75" customHeight="1" x14ac:dyDescent="0.25">
      <c r="A954" s="45">
        <v>321</v>
      </c>
      <c r="B954" s="46" t="s">
        <v>34</v>
      </c>
      <c r="C954" s="47">
        <f>C955</f>
        <v>0</v>
      </c>
      <c r="D954" s="47">
        <f>D955</f>
        <v>176</v>
      </c>
      <c r="E954" s="47">
        <f>E955</f>
        <v>0</v>
      </c>
      <c r="F954" s="47">
        <f t="shared" ref="F954" si="379">F955</f>
        <v>0</v>
      </c>
      <c r="G954" s="47">
        <v>0</v>
      </c>
      <c r="H954" s="47">
        <v>0</v>
      </c>
    </row>
    <row r="955" spans="1:8" ht="19.7" customHeight="1" x14ac:dyDescent="0.25">
      <c r="A955" s="48">
        <v>3211</v>
      </c>
      <c r="B955" s="49" t="s">
        <v>36</v>
      </c>
      <c r="C955" s="50">
        <v>0</v>
      </c>
      <c r="D955" s="50">
        <v>176</v>
      </c>
      <c r="E955" s="50">
        <v>0</v>
      </c>
      <c r="F955" s="50">
        <v>0</v>
      </c>
      <c r="G955" s="50">
        <v>0</v>
      </c>
      <c r="H955" s="50">
        <v>0</v>
      </c>
    </row>
    <row r="956" spans="1:8" ht="19.7" customHeight="1" x14ac:dyDescent="0.25">
      <c r="A956" s="45">
        <v>323</v>
      </c>
      <c r="B956" s="46" t="s">
        <v>49</v>
      </c>
      <c r="C956" s="47">
        <f>C957</f>
        <v>0</v>
      </c>
      <c r="D956" s="47">
        <f>D957</f>
        <v>0</v>
      </c>
      <c r="E956" s="47">
        <f>E957</f>
        <v>17437.810000000001</v>
      </c>
      <c r="F956" s="47">
        <f t="shared" ref="F956" si="380">F957</f>
        <v>17437.810000000001</v>
      </c>
      <c r="G956" s="47">
        <v>0</v>
      </c>
      <c r="H956" s="47">
        <f t="shared" si="375"/>
        <v>100</v>
      </c>
    </row>
    <row r="957" spans="1:8" ht="20.25" customHeight="1" x14ac:dyDescent="0.25">
      <c r="A957" s="48">
        <v>3237</v>
      </c>
      <c r="B957" s="49" t="s">
        <v>57</v>
      </c>
      <c r="C957" s="50">
        <v>0</v>
      </c>
      <c r="D957" s="50">
        <v>0</v>
      </c>
      <c r="E957" s="50">
        <v>17437.810000000001</v>
      </c>
      <c r="F957" s="50">
        <v>17437.810000000001</v>
      </c>
      <c r="G957" s="50">
        <v>0</v>
      </c>
      <c r="H957" s="50">
        <f t="shared" si="375"/>
        <v>100</v>
      </c>
    </row>
    <row r="958" spans="1:8" ht="18" customHeight="1" x14ac:dyDescent="0.25">
      <c r="A958" s="45">
        <v>329</v>
      </c>
      <c r="B958" s="46" t="s">
        <v>61</v>
      </c>
      <c r="C958" s="47">
        <f>C959</f>
        <v>0</v>
      </c>
      <c r="D958" s="47">
        <f>D959</f>
        <v>0</v>
      </c>
      <c r="E958" s="47">
        <f>E959</f>
        <v>0</v>
      </c>
      <c r="F958" s="47">
        <f t="shared" ref="F958" si="381">F959</f>
        <v>0</v>
      </c>
      <c r="G958" s="47">
        <v>0</v>
      </c>
      <c r="H958" s="47">
        <v>0</v>
      </c>
    </row>
    <row r="959" spans="1:8" ht="19.5" customHeight="1" x14ac:dyDescent="0.25">
      <c r="A959" s="48">
        <v>3293</v>
      </c>
      <c r="B959" s="49" t="s">
        <v>67</v>
      </c>
      <c r="C959" s="50">
        <v>0</v>
      </c>
      <c r="D959" s="50">
        <v>0</v>
      </c>
      <c r="E959" s="50">
        <v>0</v>
      </c>
      <c r="F959" s="50">
        <v>0</v>
      </c>
      <c r="G959" s="50">
        <v>0</v>
      </c>
      <c r="H959" s="50">
        <v>0</v>
      </c>
    </row>
    <row r="960" spans="1:8" ht="24.75" customHeight="1" x14ac:dyDescent="0.25">
      <c r="A960" s="98">
        <v>4</v>
      </c>
      <c r="B960" s="99" t="s">
        <v>273</v>
      </c>
      <c r="C960" s="54">
        <f>C961</f>
        <v>9397.81</v>
      </c>
      <c r="D960" s="54">
        <f t="shared" ref="D960:F960" si="382">D961</f>
        <v>1725</v>
      </c>
      <c r="E960" s="54">
        <f t="shared" si="382"/>
        <v>3985.47</v>
      </c>
      <c r="F960" s="54">
        <f t="shared" si="382"/>
        <v>3985.47</v>
      </c>
      <c r="G960" s="44">
        <f t="shared" ref="G960:G967" si="383">F960/C960*100</f>
        <v>42.408497298838768</v>
      </c>
      <c r="H960" s="44">
        <f t="shared" si="375"/>
        <v>100</v>
      </c>
    </row>
    <row r="961" spans="1:8" ht="25.5" customHeight="1" x14ac:dyDescent="0.25">
      <c r="A961" s="45">
        <v>42</v>
      </c>
      <c r="B961" s="46" t="s">
        <v>76</v>
      </c>
      <c r="C961" s="47">
        <f>C964+C962</f>
        <v>9397.81</v>
      </c>
      <c r="D961" s="47">
        <f t="shared" ref="D961:F961" si="384">D964+D962</f>
        <v>1725</v>
      </c>
      <c r="E961" s="47">
        <f t="shared" si="384"/>
        <v>3985.47</v>
      </c>
      <c r="F961" s="47">
        <f t="shared" si="384"/>
        <v>3985.47</v>
      </c>
      <c r="G961" s="47">
        <f t="shared" si="383"/>
        <v>42.408497298838768</v>
      </c>
      <c r="H961" s="47">
        <f t="shared" si="375"/>
        <v>100</v>
      </c>
    </row>
    <row r="962" spans="1:8" ht="24.75" customHeight="1" x14ac:dyDescent="0.25">
      <c r="A962" s="45">
        <v>421</v>
      </c>
      <c r="B962" s="46" t="s">
        <v>311</v>
      </c>
      <c r="C962" s="47">
        <f>C963</f>
        <v>0</v>
      </c>
      <c r="D962" s="47">
        <f t="shared" ref="D962:F962" si="385">D963</f>
        <v>0</v>
      </c>
      <c r="E962" s="47">
        <f t="shared" si="385"/>
        <v>3985.47</v>
      </c>
      <c r="F962" s="47">
        <f t="shared" si="385"/>
        <v>3985.47</v>
      </c>
      <c r="G962" s="47">
        <v>0</v>
      </c>
      <c r="H962" s="47">
        <f t="shared" si="375"/>
        <v>100</v>
      </c>
    </row>
    <row r="963" spans="1:8" ht="30" customHeight="1" x14ac:dyDescent="0.25">
      <c r="A963" s="48">
        <v>4214</v>
      </c>
      <c r="B963" s="49" t="s">
        <v>313</v>
      </c>
      <c r="C963" s="50">
        <v>0</v>
      </c>
      <c r="D963" s="50">
        <v>0</v>
      </c>
      <c r="E963" s="50">
        <v>3985.47</v>
      </c>
      <c r="F963" s="50">
        <v>3985.47</v>
      </c>
      <c r="G963" s="50">
        <v>0</v>
      </c>
      <c r="H963" s="50">
        <f t="shared" si="375"/>
        <v>100</v>
      </c>
    </row>
    <row r="964" spans="1:8" ht="19.7" customHeight="1" x14ac:dyDescent="0.25">
      <c r="A964" s="45">
        <v>422</v>
      </c>
      <c r="B964" s="46" t="s">
        <v>128</v>
      </c>
      <c r="C964" s="47">
        <f>C965+C966</f>
        <v>9397.81</v>
      </c>
      <c r="D964" s="47">
        <f>D965+D966</f>
        <v>1725</v>
      </c>
      <c r="E964" s="47">
        <f>E965+E966</f>
        <v>0</v>
      </c>
      <c r="F964" s="47">
        <f t="shared" ref="F964" si="386">F965+F966</f>
        <v>0</v>
      </c>
      <c r="G964" s="47">
        <f t="shared" si="383"/>
        <v>0</v>
      </c>
      <c r="H964" s="47">
        <v>0</v>
      </c>
    </row>
    <row r="965" spans="1:8" ht="19.7" customHeight="1" x14ac:dyDescent="0.25">
      <c r="A965" s="121">
        <v>4221</v>
      </c>
      <c r="B965" s="87" t="s">
        <v>79</v>
      </c>
      <c r="C965" s="50">
        <v>6931.75</v>
      </c>
      <c r="D965" s="50">
        <v>0</v>
      </c>
      <c r="E965" s="50">
        <v>0</v>
      </c>
      <c r="F965" s="50">
        <v>0</v>
      </c>
      <c r="G965" s="50">
        <f t="shared" si="383"/>
        <v>0</v>
      </c>
      <c r="H965" s="50">
        <v>0</v>
      </c>
    </row>
    <row r="966" spans="1:8" ht="28.5" customHeight="1" x14ac:dyDescent="0.25">
      <c r="A966" s="121">
        <v>4225</v>
      </c>
      <c r="B966" s="87" t="s">
        <v>297</v>
      </c>
      <c r="C966" s="50">
        <v>2466.06</v>
      </c>
      <c r="D966" s="50">
        <v>1725</v>
      </c>
      <c r="E966" s="50">
        <v>0</v>
      </c>
      <c r="F966" s="50">
        <v>0</v>
      </c>
      <c r="G966" s="50">
        <f t="shared" si="383"/>
        <v>0</v>
      </c>
      <c r="H966" s="50">
        <v>0</v>
      </c>
    </row>
    <row r="967" spans="1:8" ht="19.5" customHeight="1" x14ac:dyDescent="0.25">
      <c r="A967" s="312" t="s">
        <v>248</v>
      </c>
      <c r="B967" s="324"/>
      <c r="C967" s="123">
        <f>C960+C947</f>
        <v>9397.81</v>
      </c>
      <c r="D967" s="123">
        <f>D960+D947</f>
        <v>2926</v>
      </c>
      <c r="E967" s="123">
        <f>E960+E947</f>
        <v>24038.950000000004</v>
      </c>
      <c r="F967" s="123">
        <f>F960+F947</f>
        <v>21423.280000000002</v>
      </c>
      <c r="G967" s="44">
        <f t="shared" si="383"/>
        <v>227.96034395247409</v>
      </c>
      <c r="H967" s="44">
        <f t="shared" si="375"/>
        <v>89.11903390123112</v>
      </c>
    </row>
    <row r="968" spans="1:8" ht="19.7" customHeight="1" x14ac:dyDescent="0.25">
      <c r="A968" s="323"/>
      <c r="B968" s="323"/>
      <c r="C968" s="89"/>
      <c r="D968" s="89"/>
      <c r="E968" s="89"/>
      <c r="F968" s="89"/>
      <c r="G968" s="89"/>
      <c r="H968" s="90"/>
    </row>
    <row r="969" spans="1:8" ht="19.7" customHeight="1" x14ac:dyDescent="0.25">
      <c r="A969" s="314" t="s">
        <v>219</v>
      </c>
      <c r="B969" s="314"/>
      <c r="C969" s="314"/>
      <c r="D969" s="59"/>
      <c r="E969" s="59"/>
      <c r="F969" s="59"/>
      <c r="G969" s="59"/>
      <c r="H969" s="60"/>
    </row>
    <row r="970" spans="1:8" ht="25.5" customHeight="1" x14ac:dyDescent="0.25">
      <c r="A970" s="7" t="s">
        <v>1</v>
      </c>
      <c r="B970" s="7" t="s">
        <v>10</v>
      </c>
      <c r="C970" s="6" t="s">
        <v>355</v>
      </c>
      <c r="D970" s="6" t="s">
        <v>354</v>
      </c>
      <c r="E970" s="6" t="s">
        <v>356</v>
      </c>
      <c r="F970" s="6" t="s">
        <v>357</v>
      </c>
      <c r="G970" s="6" t="s">
        <v>358</v>
      </c>
      <c r="H970" s="7" t="s">
        <v>359</v>
      </c>
    </row>
    <row r="971" spans="1:8" ht="19.7" customHeight="1" x14ac:dyDescent="0.25">
      <c r="A971" s="43">
        <v>3</v>
      </c>
      <c r="B971" s="102" t="s">
        <v>254</v>
      </c>
      <c r="C971" s="44">
        <f>C972+C977</f>
        <v>166.16</v>
      </c>
      <c r="D971" s="44">
        <f>D972+D977</f>
        <v>0</v>
      </c>
      <c r="E971" s="44">
        <f>E972</f>
        <v>588.16</v>
      </c>
      <c r="F971" s="44">
        <f>F972</f>
        <v>588.16</v>
      </c>
      <c r="G971" s="44">
        <f>F971/C971*100</f>
        <v>353.97207510832931</v>
      </c>
      <c r="H971" s="44">
        <f>F971/E971*100</f>
        <v>100</v>
      </c>
    </row>
    <row r="972" spans="1:8" ht="19.7" customHeight="1" x14ac:dyDescent="0.25">
      <c r="A972" s="45">
        <v>32</v>
      </c>
      <c r="B972" s="46" t="s">
        <v>33</v>
      </c>
      <c r="C972" s="47">
        <f t="shared" ref="C972:D973" si="387">C973</f>
        <v>166.16</v>
      </c>
      <c r="D972" s="47">
        <f t="shared" si="387"/>
        <v>0</v>
      </c>
      <c r="E972" s="47">
        <f>E973</f>
        <v>588.16</v>
      </c>
      <c r="F972" s="47">
        <f t="shared" ref="F972:F973" si="388">F973</f>
        <v>588.16</v>
      </c>
      <c r="G972" s="47">
        <f t="shared" ref="G972:G981" si="389">F972/C972*100</f>
        <v>353.97207510832931</v>
      </c>
      <c r="H972" s="47">
        <f t="shared" ref="H972:H981" si="390">F972/E972*100</f>
        <v>100</v>
      </c>
    </row>
    <row r="973" spans="1:8" ht="25.5" customHeight="1" x14ac:dyDescent="0.25">
      <c r="A973" s="45">
        <v>321</v>
      </c>
      <c r="B973" s="46" t="s">
        <v>34</v>
      </c>
      <c r="C973" s="47">
        <f t="shared" si="387"/>
        <v>166.16</v>
      </c>
      <c r="D973" s="47">
        <f t="shared" si="387"/>
        <v>0</v>
      </c>
      <c r="E973" s="47">
        <f>E974</f>
        <v>588.16</v>
      </c>
      <c r="F973" s="47">
        <f t="shared" si="388"/>
        <v>588.16</v>
      </c>
      <c r="G973" s="47">
        <f t="shared" si="389"/>
        <v>353.97207510832931</v>
      </c>
      <c r="H973" s="47">
        <f t="shared" si="390"/>
        <v>100</v>
      </c>
    </row>
    <row r="974" spans="1:8" ht="24.75" customHeight="1" x14ac:dyDescent="0.25">
      <c r="A974" s="48">
        <v>3211</v>
      </c>
      <c r="B974" s="49" t="s">
        <v>36</v>
      </c>
      <c r="C974" s="109">
        <v>166.16</v>
      </c>
      <c r="D974" s="50">
        <v>0</v>
      </c>
      <c r="E974" s="50">
        <v>588.16</v>
      </c>
      <c r="F974" s="50">
        <v>588.16</v>
      </c>
      <c r="G974" s="50">
        <f t="shared" si="389"/>
        <v>353.97207510832931</v>
      </c>
      <c r="H974" s="50">
        <f t="shared" si="390"/>
        <v>100</v>
      </c>
    </row>
    <row r="975" spans="1:8" ht="25.5" customHeight="1" x14ac:dyDescent="0.25">
      <c r="A975" s="98">
        <v>4</v>
      </c>
      <c r="B975" s="99" t="s">
        <v>273</v>
      </c>
      <c r="C975" s="54">
        <f>C976</f>
        <v>0</v>
      </c>
      <c r="D975" s="54">
        <f>D976</f>
        <v>0</v>
      </c>
      <c r="E975" s="54">
        <f>E976</f>
        <v>1191.03</v>
      </c>
      <c r="F975" s="54">
        <f>F976</f>
        <v>1191.03</v>
      </c>
      <c r="G975" s="44">
        <v>0</v>
      </c>
      <c r="H975" s="44">
        <f t="shared" si="390"/>
        <v>100</v>
      </c>
    </row>
    <row r="976" spans="1:8" ht="40.5" customHeight="1" x14ac:dyDescent="0.25">
      <c r="A976" s="124">
        <v>42</v>
      </c>
      <c r="B976" s="125" t="s">
        <v>76</v>
      </c>
      <c r="C976" s="96">
        <f>C977+C979</f>
        <v>0</v>
      </c>
      <c r="D976" s="96">
        <f t="shared" ref="D976:F976" si="391">D977+D979</f>
        <v>0</v>
      </c>
      <c r="E976" s="96">
        <f t="shared" si="391"/>
        <v>1191.03</v>
      </c>
      <c r="F976" s="96">
        <f t="shared" si="391"/>
        <v>1191.03</v>
      </c>
      <c r="G976" s="96">
        <v>0</v>
      </c>
      <c r="H976" s="96">
        <f t="shared" si="390"/>
        <v>100</v>
      </c>
    </row>
    <row r="977" spans="1:8" ht="19.7" customHeight="1" x14ac:dyDescent="0.25">
      <c r="A977" s="45">
        <v>421</v>
      </c>
      <c r="B977" s="46" t="s">
        <v>310</v>
      </c>
      <c r="C977" s="47">
        <f>C978</f>
        <v>0</v>
      </c>
      <c r="D977" s="47">
        <f t="shared" ref="D977:F977" si="392">D978</f>
        <v>0</v>
      </c>
      <c r="E977" s="47">
        <f t="shared" si="392"/>
        <v>222.03</v>
      </c>
      <c r="F977" s="47">
        <f t="shared" si="392"/>
        <v>222.03</v>
      </c>
      <c r="G977" s="47">
        <v>0</v>
      </c>
      <c r="H977" s="47">
        <v>0</v>
      </c>
    </row>
    <row r="978" spans="1:8" ht="19.7" customHeight="1" x14ac:dyDescent="0.25">
      <c r="A978" s="48">
        <v>4214</v>
      </c>
      <c r="B978" s="49" t="s">
        <v>311</v>
      </c>
      <c r="C978" s="50">
        <v>0</v>
      </c>
      <c r="D978" s="50">
        <v>0</v>
      </c>
      <c r="E978" s="50">
        <v>222.03</v>
      </c>
      <c r="F978" s="50">
        <v>222.03</v>
      </c>
      <c r="G978" s="50">
        <v>0</v>
      </c>
      <c r="H978" s="50">
        <v>0</v>
      </c>
    </row>
    <row r="979" spans="1:8" ht="24.75" customHeight="1" x14ac:dyDescent="0.25">
      <c r="A979" s="45">
        <v>422</v>
      </c>
      <c r="B979" s="46" t="s">
        <v>77</v>
      </c>
      <c r="C979" s="47">
        <f>C980</f>
        <v>0</v>
      </c>
      <c r="D979" s="47">
        <f t="shared" ref="D979:F979" si="393">D980</f>
        <v>0</v>
      </c>
      <c r="E979" s="47">
        <f t="shared" si="393"/>
        <v>969</v>
      </c>
      <c r="F979" s="47">
        <f t="shared" si="393"/>
        <v>969</v>
      </c>
      <c r="G979" s="47">
        <v>0</v>
      </c>
      <c r="H979" s="47">
        <f t="shared" si="390"/>
        <v>100</v>
      </c>
    </row>
    <row r="980" spans="1:8" ht="25.5" customHeight="1" x14ac:dyDescent="0.25">
      <c r="A980" s="121">
        <v>4225</v>
      </c>
      <c r="B980" s="87" t="s">
        <v>297</v>
      </c>
      <c r="C980" s="50">
        <v>0</v>
      </c>
      <c r="D980" s="50">
        <v>0</v>
      </c>
      <c r="E980" s="50">
        <v>969</v>
      </c>
      <c r="F980" s="50">
        <v>969</v>
      </c>
      <c r="G980" s="50">
        <v>0</v>
      </c>
      <c r="H980" s="50">
        <f t="shared" si="390"/>
        <v>100</v>
      </c>
    </row>
    <row r="981" spans="1:8" ht="19.7" customHeight="1" x14ac:dyDescent="0.25">
      <c r="A981" s="312" t="s">
        <v>253</v>
      </c>
      <c r="B981" s="313"/>
      <c r="C981" s="54">
        <f>C975+C971</f>
        <v>166.16</v>
      </c>
      <c r="D981" s="54">
        <f>D975+D971</f>
        <v>0</v>
      </c>
      <c r="E981" s="54">
        <f>E975+E971</f>
        <v>1779.19</v>
      </c>
      <c r="F981" s="54">
        <f t="shared" ref="F981" si="394">F975+F971</f>
        <v>1779.19</v>
      </c>
      <c r="G981" s="54">
        <f t="shared" si="389"/>
        <v>1070.7691381800676</v>
      </c>
      <c r="H981" s="54">
        <f t="shared" si="390"/>
        <v>100</v>
      </c>
    </row>
    <row r="982" spans="1:8" ht="19.7" customHeight="1" x14ac:dyDescent="0.25">
      <c r="A982" s="320"/>
      <c r="B982" s="320"/>
      <c r="C982" s="59"/>
      <c r="D982" s="59"/>
      <c r="E982" s="59"/>
      <c r="F982" s="59"/>
      <c r="G982" s="59"/>
      <c r="H982" s="60"/>
    </row>
    <row r="983" spans="1:8" ht="19.7" customHeight="1" x14ac:dyDescent="0.25">
      <c r="A983" s="314" t="s">
        <v>304</v>
      </c>
      <c r="B983" s="314"/>
      <c r="C983" s="314"/>
      <c r="D983" s="59"/>
      <c r="E983" s="59"/>
      <c r="F983" s="59"/>
      <c r="G983" s="59"/>
      <c r="H983" s="60"/>
    </row>
    <row r="984" spans="1:8" ht="25.5" customHeight="1" x14ac:dyDescent="0.25">
      <c r="A984" s="7" t="s">
        <v>1</v>
      </c>
      <c r="B984" s="7" t="s">
        <v>10</v>
      </c>
      <c r="C984" s="6" t="s">
        <v>355</v>
      </c>
      <c r="D984" s="6" t="s">
        <v>354</v>
      </c>
      <c r="E984" s="6" t="s">
        <v>356</v>
      </c>
      <c r="F984" s="6" t="s">
        <v>357</v>
      </c>
      <c r="G984" s="6" t="s">
        <v>358</v>
      </c>
      <c r="H984" s="7" t="s">
        <v>359</v>
      </c>
    </row>
    <row r="985" spans="1:8" ht="19.7" customHeight="1" x14ac:dyDescent="0.25">
      <c r="A985" s="43">
        <v>3</v>
      </c>
      <c r="B985" s="102" t="s">
        <v>254</v>
      </c>
      <c r="C985" s="44">
        <f>C986+C991</f>
        <v>0</v>
      </c>
      <c r="D985" s="44">
        <f>D986+D991</f>
        <v>0</v>
      </c>
      <c r="E985" s="44">
        <f>E986</f>
        <v>0</v>
      </c>
      <c r="F985" s="44">
        <f t="shared" ref="F985" si="395">F986+F991</f>
        <v>0</v>
      </c>
      <c r="G985" s="44">
        <v>0</v>
      </c>
      <c r="H985" s="44">
        <v>0</v>
      </c>
    </row>
    <row r="986" spans="1:8" ht="19.7" customHeight="1" x14ac:dyDescent="0.25">
      <c r="A986" s="45">
        <v>32</v>
      </c>
      <c r="B986" s="46" t="s">
        <v>33</v>
      </c>
      <c r="C986" s="47">
        <f t="shared" ref="C986:F987" si="396">C987</f>
        <v>0</v>
      </c>
      <c r="D986" s="47">
        <f t="shared" si="396"/>
        <v>0</v>
      </c>
      <c r="E986" s="47">
        <f t="shared" si="396"/>
        <v>0</v>
      </c>
      <c r="F986" s="47">
        <f t="shared" si="396"/>
        <v>0</v>
      </c>
      <c r="G986" s="47">
        <v>0</v>
      </c>
      <c r="H986" s="47">
        <v>0</v>
      </c>
    </row>
    <row r="987" spans="1:8" ht="24.75" customHeight="1" x14ac:dyDescent="0.25">
      <c r="A987" s="45">
        <v>321</v>
      </c>
      <c r="B987" s="46" t="s">
        <v>34</v>
      </c>
      <c r="C987" s="47">
        <f t="shared" si="396"/>
        <v>0</v>
      </c>
      <c r="D987" s="47">
        <f t="shared" si="396"/>
        <v>0</v>
      </c>
      <c r="E987" s="47">
        <f t="shared" si="396"/>
        <v>0</v>
      </c>
      <c r="F987" s="47">
        <f t="shared" si="396"/>
        <v>0</v>
      </c>
      <c r="G987" s="47">
        <v>0</v>
      </c>
      <c r="H987" s="47">
        <v>0</v>
      </c>
    </row>
    <row r="988" spans="1:8" ht="19.7" customHeight="1" x14ac:dyDescent="0.25">
      <c r="A988" s="48">
        <v>3211</v>
      </c>
      <c r="B988" s="49" t="s">
        <v>36</v>
      </c>
      <c r="C988" s="50">
        <v>0</v>
      </c>
      <c r="D988" s="50">
        <v>0</v>
      </c>
      <c r="E988" s="50">
        <v>0</v>
      </c>
      <c r="F988" s="50">
        <v>0</v>
      </c>
      <c r="G988" s="50">
        <v>0</v>
      </c>
      <c r="H988" s="50">
        <v>0</v>
      </c>
    </row>
    <row r="989" spans="1:8" ht="30" customHeight="1" x14ac:dyDescent="0.25">
      <c r="A989" s="98">
        <v>4</v>
      </c>
      <c r="B989" s="99" t="s">
        <v>273</v>
      </c>
      <c r="C989" s="54">
        <f>C990</f>
        <v>0</v>
      </c>
      <c r="D989" s="54">
        <f>D990</f>
        <v>0</v>
      </c>
      <c r="E989" s="54">
        <f>E990</f>
        <v>1666.71</v>
      </c>
      <c r="F989" s="54">
        <f t="shared" ref="F989" si="397">F990</f>
        <v>0</v>
      </c>
      <c r="G989" s="54">
        <v>0</v>
      </c>
      <c r="H989" s="54">
        <f t="shared" ref="H989:H994" si="398">F989/E989*100</f>
        <v>0</v>
      </c>
    </row>
    <row r="990" spans="1:8" ht="41.25" customHeight="1" x14ac:dyDescent="0.25">
      <c r="A990" s="45">
        <v>42</v>
      </c>
      <c r="B990" s="46" t="s">
        <v>76</v>
      </c>
      <c r="C990" s="47">
        <f t="shared" ref="C990:F991" si="399">C991</f>
        <v>0</v>
      </c>
      <c r="D990" s="47">
        <f t="shared" si="399"/>
        <v>0</v>
      </c>
      <c r="E990" s="47">
        <f t="shared" si="399"/>
        <v>1666.71</v>
      </c>
      <c r="F990" s="47">
        <f t="shared" si="399"/>
        <v>0</v>
      </c>
      <c r="G990" s="47">
        <v>0</v>
      </c>
      <c r="H990" s="47">
        <f t="shared" si="398"/>
        <v>0</v>
      </c>
    </row>
    <row r="991" spans="1:8" ht="39" customHeight="1" x14ac:dyDescent="0.25">
      <c r="A991" s="45">
        <v>422</v>
      </c>
      <c r="B991" s="125" t="s">
        <v>76</v>
      </c>
      <c r="C991" s="47">
        <f t="shared" si="399"/>
        <v>0</v>
      </c>
      <c r="D991" s="47">
        <f t="shared" si="399"/>
        <v>0</v>
      </c>
      <c r="E991" s="47">
        <f t="shared" si="399"/>
        <v>1666.71</v>
      </c>
      <c r="F991" s="47">
        <f t="shared" si="399"/>
        <v>0</v>
      </c>
      <c r="G991" s="47">
        <v>0</v>
      </c>
      <c r="H991" s="47">
        <f t="shared" si="398"/>
        <v>0</v>
      </c>
    </row>
    <row r="992" spans="1:8" ht="19.7" customHeight="1" x14ac:dyDescent="0.25">
      <c r="A992" s="121">
        <v>4221</v>
      </c>
      <c r="B992" s="87" t="s">
        <v>79</v>
      </c>
      <c r="C992" s="50">
        <v>0</v>
      </c>
      <c r="D992" s="50">
        <v>0</v>
      </c>
      <c r="E992" s="50">
        <v>1666.71</v>
      </c>
      <c r="F992" s="50">
        <v>0</v>
      </c>
      <c r="G992" s="50">
        <v>0</v>
      </c>
      <c r="H992" s="50">
        <f t="shared" si="398"/>
        <v>0</v>
      </c>
    </row>
    <row r="993" spans="1:8" ht="19.7" customHeight="1" x14ac:dyDescent="0.25">
      <c r="A993" s="312" t="s">
        <v>243</v>
      </c>
      <c r="B993" s="313"/>
      <c r="C993" s="54">
        <f>C985+C989</f>
        <v>0</v>
      </c>
      <c r="D993" s="54">
        <f t="shared" ref="D993:F993" si="400">D985+D989</f>
        <v>0</v>
      </c>
      <c r="E993" s="54">
        <f>E985+E989</f>
        <v>1666.71</v>
      </c>
      <c r="F993" s="54">
        <f t="shared" si="400"/>
        <v>0</v>
      </c>
      <c r="G993" s="44">
        <v>0</v>
      </c>
      <c r="H993" s="44">
        <f t="shared" si="398"/>
        <v>0</v>
      </c>
    </row>
    <row r="994" spans="1:8" ht="19.7" customHeight="1" x14ac:dyDescent="0.25">
      <c r="A994" s="306" t="s">
        <v>221</v>
      </c>
      <c r="B994" s="286"/>
      <c r="C994" s="92">
        <f>C993+C981+C967+C943+C929</f>
        <v>11251.73</v>
      </c>
      <c r="D994" s="92">
        <f>D993+D981+D967+D943+D929</f>
        <v>3442</v>
      </c>
      <c r="E994" s="92">
        <f>E993+E981+E967+E943+E929</f>
        <v>33541.000000000007</v>
      </c>
      <c r="F994" s="92">
        <f t="shared" ref="F994" si="401">F993+F981+F967+F943+F929</f>
        <v>27297.030000000002</v>
      </c>
      <c r="G994" s="92">
        <f t="shared" ref="G994" si="402">F994/C994*100</f>
        <v>242.60295972263825</v>
      </c>
      <c r="H994" s="92">
        <f t="shared" si="398"/>
        <v>81.384067260964187</v>
      </c>
    </row>
    <row r="995" spans="1:8" ht="30" customHeight="1" x14ac:dyDescent="0.25">
      <c r="A995" s="156"/>
      <c r="B995" s="93"/>
      <c r="C995" s="59"/>
      <c r="D995" s="59"/>
      <c r="E995" s="59"/>
      <c r="F995" s="59"/>
      <c r="G995" s="59"/>
      <c r="H995" s="60"/>
    </row>
    <row r="996" spans="1:8" ht="19.5" hidden="1" customHeight="1" x14ac:dyDescent="0.25">
      <c r="A996" s="156"/>
      <c r="B996" s="93"/>
      <c r="C996" s="59"/>
      <c r="D996" s="59"/>
      <c r="E996" s="59"/>
      <c r="F996" s="59"/>
      <c r="G996" s="59"/>
      <c r="H996" s="60"/>
    </row>
    <row r="997" spans="1:8" ht="19.7" customHeight="1" x14ac:dyDescent="0.25">
      <c r="A997" s="315" t="s">
        <v>220</v>
      </c>
      <c r="B997" s="315"/>
      <c r="C997" s="315"/>
      <c r="D997" s="113"/>
      <c r="E997" s="113"/>
      <c r="F997" s="59"/>
      <c r="G997" s="113"/>
      <c r="H997" s="114"/>
    </row>
    <row r="998" spans="1:8" ht="19.7" customHeight="1" x14ac:dyDescent="0.25">
      <c r="A998" s="314" t="s">
        <v>258</v>
      </c>
      <c r="B998" s="314"/>
      <c r="C998" s="314"/>
      <c r="D998" s="59"/>
      <c r="E998" s="59"/>
      <c r="F998" s="59"/>
      <c r="G998" s="59"/>
      <c r="H998" s="60"/>
    </row>
    <row r="999" spans="1:8" ht="24.75" customHeight="1" x14ac:dyDescent="0.25">
      <c r="A999" s="6" t="s">
        <v>1</v>
      </c>
      <c r="B999" s="6" t="s">
        <v>10</v>
      </c>
      <c r="C999" s="6" t="s">
        <v>355</v>
      </c>
      <c r="D999" s="6" t="s">
        <v>354</v>
      </c>
      <c r="E999" s="6" t="s">
        <v>356</v>
      </c>
      <c r="F999" s="6" t="s">
        <v>357</v>
      </c>
      <c r="G999" s="6" t="s">
        <v>358</v>
      </c>
      <c r="H999" s="7" t="s">
        <v>359</v>
      </c>
    </row>
    <row r="1000" spans="1:8" ht="19.7" customHeight="1" x14ac:dyDescent="0.25">
      <c r="A1000" s="43">
        <v>3</v>
      </c>
      <c r="B1000" s="43" t="s">
        <v>254</v>
      </c>
      <c r="C1000" s="44">
        <f>C1001</f>
        <v>1197.7</v>
      </c>
      <c r="D1000" s="44">
        <f>D1001</f>
        <v>20000</v>
      </c>
      <c r="E1000" s="44">
        <f>E1001</f>
        <v>948.85</v>
      </c>
      <c r="F1000" s="44">
        <f t="shared" ref="F1000" si="403">F1001</f>
        <v>948.85</v>
      </c>
      <c r="G1000" s="44">
        <f>F1000/C1000*100</f>
        <v>79.222676797194623</v>
      </c>
      <c r="H1000" s="44">
        <v>0</v>
      </c>
    </row>
    <row r="1001" spans="1:8" ht="19.7" customHeight="1" x14ac:dyDescent="0.25">
      <c r="A1001" s="45">
        <v>32</v>
      </c>
      <c r="B1001" s="46" t="s">
        <v>33</v>
      </c>
      <c r="C1001" s="47">
        <f>C1004+C1002</f>
        <v>1197.7</v>
      </c>
      <c r="D1001" s="47">
        <f t="shared" ref="D1001:F1001" si="404">D1004+D1002</f>
        <v>20000</v>
      </c>
      <c r="E1001" s="47">
        <f t="shared" si="404"/>
        <v>948.85</v>
      </c>
      <c r="F1001" s="47">
        <f t="shared" si="404"/>
        <v>948.85</v>
      </c>
      <c r="G1001" s="47">
        <f t="shared" ref="G1001:G1006" si="405">F1001/C1001*100</f>
        <v>79.222676797194623</v>
      </c>
      <c r="H1001" s="47">
        <v>0</v>
      </c>
    </row>
    <row r="1002" spans="1:8" ht="27.75" customHeight="1" x14ac:dyDescent="0.25">
      <c r="A1002" s="45">
        <v>322</v>
      </c>
      <c r="B1002" s="46" t="s">
        <v>336</v>
      </c>
      <c r="C1002" s="47">
        <f>C1003</f>
        <v>0</v>
      </c>
      <c r="D1002" s="47">
        <f t="shared" ref="D1002:F1002" si="406">D1003</f>
        <v>20000</v>
      </c>
      <c r="E1002" s="47">
        <f t="shared" si="406"/>
        <v>0</v>
      </c>
      <c r="F1002" s="47">
        <f t="shared" si="406"/>
        <v>0</v>
      </c>
      <c r="G1002" s="47">
        <v>0</v>
      </c>
      <c r="H1002" s="47">
        <v>0</v>
      </c>
    </row>
    <row r="1003" spans="1:8" ht="19.7" customHeight="1" x14ac:dyDescent="0.25">
      <c r="A1003" s="48">
        <v>3222</v>
      </c>
      <c r="B1003" s="49" t="s">
        <v>44</v>
      </c>
      <c r="C1003" s="50">
        <v>0</v>
      </c>
      <c r="D1003" s="50">
        <v>20000</v>
      </c>
      <c r="E1003" s="50">
        <v>0</v>
      </c>
      <c r="F1003" s="50">
        <v>0</v>
      </c>
      <c r="G1003" s="50">
        <v>0</v>
      </c>
      <c r="H1003" s="50">
        <v>0</v>
      </c>
    </row>
    <row r="1004" spans="1:8" ht="19.7" customHeight="1" x14ac:dyDescent="0.25">
      <c r="A1004" s="45">
        <v>323</v>
      </c>
      <c r="B1004" s="46" t="s">
        <v>49</v>
      </c>
      <c r="C1004" s="47">
        <f>C1005</f>
        <v>1197.7</v>
      </c>
      <c r="D1004" s="47">
        <f>D1005</f>
        <v>0</v>
      </c>
      <c r="E1004" s="47">
        <f>E1005</f>
        <v>948.85</v>
      </c>
      <c r="F1004" s="47">
        <f t="shared" ref="F1004" si="407">F1005</f>
        <v>948.85</v>
      </c>
      <c r="G1004" s="47">
        <f t="shared" si="405"/>
        <v>79.222676797194623</v>
      </c>
      <c r="H1004" s="47">
        <v>0</v>
      </c>
    </row>
    <row r="1005" spans="1:8" ht="30.75" customHeight="1" x14ac:dyDescent="0.25">
      <c r="A1005" s="48">
        <v>3237</v>
      </c>
      <c r="B1005" s="49" t="s">
        <v>295</v>
      </c>
      <c r="C1005" s="50">
        <v>1197.7</v>
      </c>
      <c r="D1005" s="50">
        <v>0</v>
      </c>
      <c r="E1005" s="50">
        <v>948.85</v>
      </c>
      <c r="F1005" s="50">
        <v>948.85</v>
      </c>
      <c r="G1005" s="50">
        <f t="shared" si="405"/>
        <v>79.222676797194623</v>
      </c>
      <c r="H1005" s="50">
        <v>0</v>
      </c>
    </row>
    <row r="1006" spans="1:8" ht="19.7" customHeight="1" x14ac:dyDescent="0.25">
      <c r="A1006" s="312" t="s">
        <v>244</v>
      </c>
      <c r="B1006" s="313"/>
      <c r="C1006" s="54">
        <f>C1000</f>
        <v>1197.7</v>
      </c>
      <c r="D1006" s="54">
        <f>D1000</f>
        <v>20000</v>
      </c>
      <c r="E1006" s="54">
        <f>E1000</f>
        <v>948.85</v>
      </c>
      <c r="F1006" s="54">
        <f t="shared" ref="F1006" si="408">F1000</f>
        <v>948.85</v>
      </c>
      <c r="G1006" s="54">
        <f t="shared" si="405"/>
        <v>79.222676797194623</v>
      </c>
      <c r="H1006" s="54">
        <v>0</v>
      </c>
    </row>
    <row r="1007" spans="1:8" ht="40.5" customHeight="1" x14ac:dyDescent="0.25">
      <c r="A1007" s="100"/>
      <c r="B1007" s="100"/>
      <c r="C1007" s="59"/>
      <c r="D1007" s="59"/>
      <c r="E1007" s="59"/>
      <c r="F1007" s="59"/>
      <c r="G1007" s="59"/>
      <c r="H1007" s="59"/>
    </row>
    <row r="1008" spans="1:8" ht="19.7" customHeight="1" x14ac:dyDescent="0.25">
      <c r="A1008" s="314" t="s">
        <v>303</v>
      </c>
      <c r="B1008" s="314"/>
      <c r="C1008" s="314"/>
      <c r="D1008" s="59"/>
      <c r="E1008" s="59"/>
      <c r="F1008" s="59"/>
      <c r="G1008" s="59"/>
      <c r="H1008" s="60"/>
    </row>
    <row r="1009" spans="1:8" ht="30" customHeight="1" x14ac:dyDescent="0.25">
      <c r="A1009" s="6" t="s">
        <v>1</v>
      </c>
      <c r="B1009" s="6" t="s">
        <v>10</v>
      </c>
      <c r="C1009" s="6" t="s">
        <v>355</v>
      </c>
      <c r="D1009" s="6" t="s">
        <v>354</v>
      </c>
      <c r="E1009" s="6" t="s">
        <v>356</v>
      </c>
      <c r="F1009" s="6" t="s">
        <v>357</v>
      </c>
      <c r="G1009" s="6" t="s">
        <v>358</v>
      </c>
      <c r="H1009" s="7" t="s">
        <v>359</v>
      </c>
    </row>
    <row r="1010" spans="1:8" ht="19.7" customHeight="1" x14ac:dyDescent="0.25">
      <c r="A1010" s="43">
        <v>3</v>
      </c>
      <c r="B1010" s="43" t="s">
        <v>254</v>
      </c>
      <c r="C1010" s="44">
        <f>C1011</f>
        <v>0</v>
      </c>
      <c r="D1010" s="44">
        <f>D1011</f>
        <v>0</v>
      </c>
      <c r="E1010" s="44">
        <f>E1011</f>
        <v>700</v>
      </c>
      <c r="F1010" s="44">
        <f t="shared" ref="F1010" si="409">F1011</f>
        <v>700</v>
      </c>
      <c r="G1010" s="44">
        <v>0</v>
      </c>
      <c r="H1010" s="44">
        <f>F1010/E1010*100</f>
        <v>100</v>
      </c>
    </row>
    <row r="1011" spans="1:8" ht="19.7" customHeight="1" x14ac:dyDescent="0.25">
      <c r="A1011" s="45">
        <v>32</v>
      </c>
      <c r="B1011" s="46" t="s">
        <v>33</v>
      </c>
      <c r="C1011" s="47">
        <f>C1014+C1012</f>
        <v>0</v>
      </c>
      <c r="D1011" s="47">
        <f t="shared" ref="D1011:F1011" si="410">D1014+D1012</f>
        <v>0</v>
      </c>
      <c r="E1011" s="47">
        <f t="shared" si="410"/>
        <v>700</v>
      </c>
      <c r="F1011" s="47">
        <f t="shared" si="410"/>
        <v>700</v>
      </c>
      <c r="G1011" s="47">
        <v>0</v>
      </c>
      <c r="H1011" s="47">
        <f t="shared" ref="H1011:H1016" si="411">F1011/E1011*100</f>
        <v>100</v>
      </c>
    </row>
    <row r="1012" spans="1:8" ht="24.75" customHeight="1" x14ac:dyDescent="0.25">
      <c r="A1012" s="45">
        <v>322</v>
      </c>
      <c r="B1012" s="46" t="s">
        <v>336</v>
      </c>
      <c r="C1012" s="47">
        <f>C1013</f>
        <v>0</v>
      </c>
      <c r="D1012" s="47">
        <f t="shared" ref="D1012:F1012" si="412">D1013</f>
        <v>0</v>
      </c>
      <c r="E1012" s="47">
        <f t="shared" si="412"/>
        <v>0</v>
      </c>
      <c r="F1012" s="47">
        <f t="shared" si="412"/>
        <v>0</v>
      </c>
      <c r="G1012" s="47">
        <v>0</v>
      </c>
      <c r="H1012" s="47">
        <v>0</v>
      </c>
    </row>
    <row r="1013" spans="1:8" ht="14.45" customHeight="1" x14ac:dyDescent="0.25">
      <c r="A1013" s="48">
        <v>3222</v>
      </c>
      <c r="B1013" s="49" t="s">
        <v>44</v>
      </c>
      <c r="C1013" s="109">
        <v>0</v>
      </c>
      <c r="D1013" s="50">
        <v>0</v>
      </c>
      <c r="E1013" s="50">
        <v>0</v>
      </c>
      <c r="F1013" s="50">
        <v>0</v>
      </c>
      <c r="G1013" s="50">
        <v>0</v>
      </c>
      <c r="H1013" s="50">
        <v>0</v>
      </c>
    </row>
    <row r="1014" spans="1:8" ht="24" customHeight="1" x14ac:dyDescent="0.25">
      <c r="A1014" s="45">
        <v>323</v>
      </c>
      <c r="B1014" s="46" t="s">
        <v>49</v>
      </c>
      <c r="C1014" s="47">
        <f>C1015</f>
        <v>0</v>
      </c>
      <c r="D1014" s="47">
        <f>D1015</f>
        <v>0</v>
      </c>
      <c r="E1014" s="47">
        <f>E1015</f>
        <v>700</v>
      </c>
      <c r="F1014" s="47">
        <f>F1015</f>
        <v>700</v>
      </c>
      <c r="G1014" s="47">
        <v>0</v>
      </c>
      <c r="H1014" s="47">
        <f t="shared" si="411"/>
        <v>100</v>
      </c>
    </row>
    <row r="1015" spans="1:8" ht="22.5" customHeight="1" x14ac:dyDescent="0.25">
      <c r="A1015" s="48">
        <v>3237</v>
      </c>
      <c r="B1015" s="49" t="s">
        <v>295</v>
      </c>
      <c r="C1015" s="50">
        <v>0</v>
      </c>
      <c r="D1015" s="50">
        <v>0</v>
      </c>
      <c r="E1015" s="50">
        <v>700</v>
      </c>
      <c r="F1015" s="50">
        <v>700</v>
      </c>
      <c r="G1015" s="50">
        <v>0</v>
      </c>
      <c r="H1015" s="50">
        <f t="shared" si="411"/>
        <v>100</v>
      </c>
    </row>
    <row r="1016" spans="1:8" ht="21" customHeight="1" x14ac:dyDescent="0.25">
      <c r="A1016" s="321" t="s">
        <v>289</v>
      </c>
      <c r="B1016" s="322"/>
      <c r="C1016" s="110">
        <f>C1010</f>
        <v>0</v>
      </c>
      <c r="D1016" s="110">
        <f>D1010</f>
        <v>0</v>
      </c>
      <c r="E1016" s="110">
        <f>E1010</f>
        <v>700</v>
      </c>
      <c r="F1016" s="110">
        <f t="shared" ref="F1016" si="413">F1010</f>
        <v>700</v>
      </c>
      <c r="G1016" s="110">
        <v>0</v>
      </c>
      <c r="H1016" s="110">
        <f t="shared" si="411"/>
        <v>100</v>
      </c>
    </row>
    <row r="1017" spans="1:8" ht="4.9000000000000004" customHeight="1" x14ac:dyDescent="0.25">
      <c r="A1017" s="100"/>
      <c r="B1017" s="100"/>
      <c r="C1017" s="59"/>
      <c r="D1017" s="59"/>
      <c r="E1017" s="59"/>
      <c r="F1017" s="59"/>
      <c r="G1017" s="59"/>
      <c r="H1017" s="59"/>
    </row>
    <row r="1018" spans="1:8" ht="3" hidden="1" customHeight="1" x14ac:dyDescent="0.25">
      <c r="A1018" s="100"/>
      <c r="B1018" s="100"/>
      <c r="C1018" s="59"/>
      <c r="D1018" s="59"/>
      <c r="E1018" s="59"/>
      <c r="F1018" s="59"/>
      <c r="G1018" s="59"/>
      <c r="H1018" s="59"/>
    </row>
    <row r="1019" spans="1:8" ht="19.5" hidden="1" customHeight="1" x14ac:dyDescent="0.25">
      <c r="A1019" s="126"/>
      <c r="B1019" s="126"/>
      <c r="C1019" s="59"/>
      <c r="D1019" s="127"/>
      <c r="E1019" s="127"/>
      <c r="F1019" s="59"/>
      <c r="G1019" s="127"/>
      <c r="H1019" s="127"/>
    </row>
    <row r="1020" spans="1:8" ht="19.5" hidden="1" customHeight="1" x14ac:dyDescent="0.25">
      <c r="A1020" s="126"/>
      <c r="B1020" s="126"/>
      <c r="C1020" s="59"/>
      <c r="D1020" s="127"/>
      <c r="E1020" s="127"/>
      <c r="F1020" s="59"/>
      <c r="G1020" s="127"/>
      <c r="H1020" s="127"/>
    </row>
    <row r="1021" spans="1:8" ht="19.5" hidden="1" customHeight="1" x14ac:dyDescent="0.25">
      <c r="A1021" s="126"/>
      <c r="B1021" s="126"/>
      <c r="C1021" s="59"/>
      <c r="D1021" s="127"/>
      <c r="E1021" s="127"/>
      <c r="F1021" s="59"/>
      <c r="G1021" s="127"/>
      <c r="H1021" s="127"/>
    </row>
    <row r="1022" spans="1:8" ht="19.5" hidden="1" customHeight="1" x14ac:dyDescent="0.25">
      <c r="A1022" s="126"/>
      <c r="B1022" s="126"/>
      <c r="C1022" s="59"/>
      <c r="D1022" s="127"/>
      <c r="E1022" s="127"/>
      <c r="F1022" s="59"/>
      <c r="G1022" s="127"/>
      <c r="H1022" s="127"/>
    </row>
    <row r="1023" spans="1:8" ht="19.5" hidden="1" customHeight="1" x14ac:dyDescent="0.25">
      <c r="A1023" s="126"/>
      <c r="B1023" s="126"/>
      <c r="C1023" s="59"/>
      <c r="D1023" s="127"/>
      <c r="E1023" s="127"/>
      <c r="F1023" s="59"/>
      <c r="G1023" s="127"/>
      <c r="H1023" s="127"/>
    </row>
    <row r="1024" spans="1:8" ht="19.5" hidden="1" customHeight="1" x14ac:dyDescent="0.25">
      <c r="A1024" s="126"/>
      <c r="B1024" s="126"/>
      <c r="C1024" s="59"/>
      <c r="D1024" s="127"/>
      <c r="E1024" s="127"/>
      <c r="F1024" s="59"/>
      <c r="G1024" s="127"/>
      <c r="H1024" s="127"/>
    </row>
    <row r="1025" spans="1:8" ht="19.5" hidden="1" customHeight="1" x14ac:dyDescent="0.25">
      <c r="A1025" s="126"/>
      <c r="B1025" s="126"/>
      <c r="C1025" s="59"/>
      <c r="D1025" s="127"/>
      <c r="E1025" s="127"/>
      <c r="F1025" s="59"/>
      <c r="G1025" s="127"/>
      <c r="H1025" s="127"/>
    </row>
    <row r="1026" spans="1:8" ht="6" customHeight="1" x14ac:dyDescent="0.25">
      <c r="A1026" s="126"/>
      <c r="B1026" s="126"/>
      <c r="C1026" s="59"/>
      <c r="D1026" s="127"/>
      <c r="E1026" s="127"/>
      <c r="F1026" s="59"/>
      <c r="G1026" s="127"/>
      <c r="H1026" s="127"/>
    </row>
    <row r="1027" spans="1:8" ht="19.7" customHeight="1" x14ac:dyDescent="0.25">
      <c r="A1027" s="314" t="s">
        <v>137</v>
      </c>
      <c r="B1027" s="314"/>
      <c r="C1027" s="314"/>
      <c r="D1027" s="59"/>
      <c r="E1027" s="59"/>
      <c r="F1027" s="59"/>
      <c r="G1027" s="59"/>
      <c r="H1027" s="60"/>
    </row>
    <row r="1028" spans="1:8" ht="22.5" customHeight="1" x14ac:dyDescent="0.25">
      <c r="A1028" s="6" t="s">
        <v>1</v>
      </c>
      <c r="B1028" s="6" t="s">
        <v>10</v>
      </c>
      <c r="C1028" s="6" t="s">
        <v>355</v>
      </c>
      <c r="D1028" s="6" t="s">
        <v>354</v>
      </c>
      <c r="E1028" s="6" t="s">
        <v>356</v>
      </c>
      <c r="F1028" s="6" t="s">
        <v>357</v>
      </c>
      <c r="G1028" s="6" t="s">
        <v>358</v>
      </c>
      <c r="H1028" s="7" t="s">
        <v>359</v>
      </c>
    </row>
    <row r="1029" spans="1:8" ht="19.7" customHeight="1" x14ac:dyDescent="0.25">
      <c r="A1029" s="43">
        <v>3</v>
      </c>
      <c r="B1029" s="43" t="s">
        <v>254</v>
      </c>
      <c r="C1029" s="44">
        <f>C1030</f>
        <v>68362.75</v>
      </c>
      <c r="D1029" s="44">
        <f>D1030</f>
        <v>88320</v>
      </c>
      <c r="E1029" s="44">
        <f>E1030</f>
        <v>86320</v>
      </c>
      <c r="F1029" s="44">
        <f t="shared" ref="F1029" si="414">F1030</f>
        <v>85736</v>
      </c>
      <c r="G1029" s="44">
        <f>F1029/C1029*100</f>
        <v>125.41332816482659</v>
      </c>
      <c r="H1029" s="44">
        <f>F1029/E1029*100</f>
        <v>99.323447636700649</v>
      </c>
    </row>
    <row r="1030" spans="1:8" ht="19.7" customHeight="1" x14ac:dyDescent="0.25">
      <c r="A1030" s="45">
        <v>32</v>
      </c>
      <c r="B1030" s="46" t="s">
        <v>33</v>
      </c>
      <c r="C1030" s="47">
        <f t="shared" ref="C1030:F1031" si="415">C1031</f>
        <v>68362.75</v>
      </c>
      <c r="D1030" s="47">
        <f t="shared" si="415"/>
        <v>88320</v>
      </c>
      <c r="E1030" s="47">
        <f t="shared" si="415"/>
        <v>86320</v>
      </c>
      <c r="F1030" s="47">
        <f t="shared" si="415"/>
        <v>85736</v>
      </c>
      <c r="G1030" s="47">
        <f t="shared" ref="G1030:G1033" si="416">F1030/C1030*100</f>
        <v>125.41332816482659</v>
      </c>
      <c r="H1030" s="47">
        <f t="shared" ref="H1030:H1034" si="417">F1030/E1030*100</f>
        <v>99.323447636700649</v>
      </c>
    </row>
    <row r="1031" spans="1:8" ht="30.75" customHeight="1" x14ac:dyDescent="0.25">
      <c r="A1031" s="45">
        <v>322</v>
      </c>
      <c r="B1031" s="46" t="s">
        <v>41</v>
      </c>
      <c r="C1031" s="47">
        <f t="shared" si="415"/>
        <v>68362.75</v>
      </c>
      <c r="D1031" s="47">
        <f t="shared" si="415"/>
        <v>88320</v>
      </c>
      <c r="E1031" s="47">
        <f t="shared" si="415"/>
        <v>86320</v>
      </c>
      <c r="F1031" s="47">
        <f t="shared" si="415"/>
        <v>85736</v>
      </c>
      <c r="G1031" s="47">
        <f t="shared" si="416"/>
        <v>125.41332816482659</v>
      </c>
      <c r="H1031" s="47">
        <f t="shared" si="417"/>
        <v>99.323447636700649</v>
      </c>
    </row>
    <row r="1032" spans="1:8" ht="19.7" customHeight="1" x14ac:dyDescent="0.25">
      <c r="A1032" s="48">
        <v>3222</v>
      </c>
      <c r="B1032" s="49" t="s">
        <v>292</v>
      </c>
      <c r="C1032" s="50">
        <v>68362.75</v>
      </c>
      <c r="D1032" s="50">
        <v>88320</v>
      </c>
      <c r="E1032" s="50">
        <v>86320</v>
      </c>
      <c r="F1032" s="50">
        <v>85736</v>
      </c>
      <c r="G1032" s="50">
        <f t="shared" si="416"/>
        <v>125.41332816482659</v>
      </c>
      <c r="H1032" s="50">
        <f t="shared" si="417"/>
        <v>99.323447636700649</v>
      </c>
    </row>
    <row r="1033" spans="1:8" ht="19.7" customHeight="1" x14ac:dyDescent="0.25">
      <c r="A1033" s="312" t="s">
        <v>242</v>
      </c>
      <c r="B1033" s="313"/>
      <c r="C1033" s="54">
        <f>C1029</f>
        <v>68362.75</v>
      </c>
      <c r="D1033" s="54">
        <f>D1029</f>
        <v>88320</v>
      </c>
      <c r="E1033" s="54">
        <f>E1029</f>
        <v>86320</v>
      </c>
      <c r="F1033" s="54">
        <f t="shared" ref="F1033" si="418">F1029</f>
        <v>85736</v>
      </c>
      <c r="G1033" s="44">
        <f t="shared" si="416"/>
        <v>125.41332816482659</v>
      </c>
      <c r="H1033" s="44">
        <f t="shared" si="417"/>
        <v>99.323447636700649</v>
      </c>
    </row>
    <row r="1034" spans="1:8" ht="19.7" customHeight="1" x14ac:dyDescent="0.25">
      <c r="A1034" s="306" t="s">
        <v>259</v>
      </c>
      <c r="B1034" s="286"/>
      <c r="C1034" s="92">
        <f>C1033+C1006+C1016</f>
        <v>69560.45</v>
      </c>
      <c r="D1034" s="92">
        <f t="shared" ref="D1034" si="419">D1033+D1006+D1016</f>
        <v>108320</v>
      </c>
      <c r="E1034" s="92">
        <f>E1033+E1006+E1016</f>
        <v>87968.85</v>
      </c>
      <c r="F1034" s="92">
        <f>F1033+F1006+F1016</f>
        <v>87384.85</v>
      </c>
      <c r="G1034" s="92">
        <f t="shared" ref="G1034" si="420">G1033+G1006+G1016</f>
        <v>204.63600496202122</v>
      </c>
      <c r="H1034" s="92">
        <f t="shared" si="417"/>
        <v>99.336128640990523</v>
      </c>
    </row>
    <row r="1035" spans="1:8" ht="19.7" customHeight="1" x14ac:dyDescent="0.25">
      <c r="A1035" s="100"/>
      <c r="B1035" s="156"/>
      <c r="C1035" s="59"/>
      <c r="D1035" s="59"/>
      <c r="E1035" s="59"/>
      <c r="F1035" s="59"/>
      <c r="G1035" s="59"/>
      <c r="H1035" s="60"/>
    </row>
    <row r="1036" spans="1:8" ht="19.7" customHeight="1" x14ac:dyDescent="0.25">
      <c r="A1036" s="315" t="s">
        <v>301</v>
      </c>
      <c r="B1036" s="315"/>
      <c r="C1036" s="315"/>
      <c r="D1036" s="113"/>
      <c r="E1036" s="113"/>
      <c r="F1036" s="59"/>
      <c r="G1036" s="113"/>
      <c r="H1036" s="114"/>
    </row>
    <row r="1037" spans="1:8" ht="19.7" customHeight="1" x14ac:dyDescent="0.25">
      <c r="A1037" s="314" t="s">
        <v>137</v>
      </c>
      <c r="B1037" s="314"/>
      <c r="C1037" s="314"/>
      <c r="D1037" s="59"/>
      <c r="E1037" s="59"/>
      <c r="F1037" s="59"/>
      <c r="G1037" s="59"/>
      <c r="H1037" s="60"/>
    </row>
    <row r="1038" spans="1:8" ht="27.75" customHeight="1" x14ac:dyDescent="0.25">
      <c r="A1038" s="6" t="s">
        <v>1</v>
      </c>
      <c r="B1038" s="6" t="s">
        <v>10</v>
      </c>
      <c r="C1038" s="6" t="s">
        <v>355</v>
      </c>
      <c r="D1038" s="6" t="s">
        <v>354</v>
      </c>
      <c r="E1038" s="6" t="s">
        <v>356</v>
      </c>
      <c r="F1038" s="6" t="s">
        <v>357</v>
      </c>
      <c r="G1038" s="6" t="s">
        <v>358</v>
      </c>
      <c r="H1038" s="6" t="s">
        <v>359</v>
      </c>
    </row>
    <row r="1039" spans="1:8" ht="19.7" customHeight="1" x14ac:dyDescent="0.25">
      <c r="A1039" s="43">
        <v>3</v>
      </c>
      <c r="B1039" s="43" t="s">
        <v>254</v>
      </c>
      <c r="C1039" s="44">
        <f>C1040</f>
        <v>528.28</v>
      </c>
      <c r="D1039" s="44">
        <f>D1040</f>
        <v>0</v>
      </c>
      <c r="E1039" s="44">
        <f>E1040</f>
        <v>498.66</v>
      </c>
      <c r="F1039" s="44">
        <f t="shared" ref="F1039" si="421">F1040</f>
        <v>498.66</v>
      </c>
      <c r="G1039" s="44">
        <f>F1039/C1039*100</f>
        <v>94.393124858029836</v>
      </c>
      <c r="H1039" s="44">
        <f>F1039/E1039*100</f>
        <v>100</v>
      </c>
    </row>
    <row r="1040" spans="1:8" ht="19.7" customHeight="1" x14ac:dyDescent="0.25">
      <c r="A1040" s="45">
        <v>38</v>
      </c>
      <c r="B1040" s="46" t="s">
        <v>275</v>
      </c>
      <c r="C1040" s="47">
        <f t="shared" ref="C1040:F1041" si="422">C1041</f>
        <v>528.28</v>
      </c>
      <c r="D1040" s="47">
        <f t="shared" si="422"/>
        <v>0</v>
      </c>
      <c r="E1040" s="47">
        <f t="shared" si="422"/>
        <v>498.66</v>
      </c>
      <c r="F1040" s="47">
        <f t="shared" si="422"/>
        <v>498.66</v>
      </c>
      <c r="G1040" s="47">
        <f t="shared" ref="G1040:G1044" si="423">F1040/C1040*100</f>
        <v>94.393124858029836</v>
      </c>
      <c r="H1040" s="47">
        <f t="shared" ref="H1040:H1044" si="424">F1040/E1040*100</f>
        <v>100</v>
      </c>
    </row>
    <row r="1041" spans="1:8" ht="19.7" customHeight="1" x14ac:dyDescent="0.25">
      <c r="A1041" s="45">
        <v>381</v>
      </c>
      <c r="B1041" s="46" t="s">
        <v>276</v>
      </c>
      <c r="C1041" s="47">
        <f t="shared" si="422"/>
        <v>528.28</v>
      </c>
      <c r="D1041" s="47">
        <f t="shared" si="422"/>
        <v>0</v>
      </c>
      <c r="E1041" s="47">
        <f t="shared" si="422"/>
        <v>498.66</v>
      </c>
      <c r="F1041" s="47">
        <f t="shared" si="422"/>
        <v>498.66</v>
      </c>
      <c r="G1041" s="47">
        <f t="shared" si="423"/>
        <v>94.393124858029836</v>
      </c>
      <c r="H1041" s="47">
        <f t="shared" si="424"/>
        <v>100</v>
      </c>
    </row>
    <row r="1042" spans="1:8" ht="19.7" customHeight="1" x14ac:dyDescent="0.25">
      <c r="A1042" s="48">
        <v>3812</v>
      </c>
      <c r="B1042" s="49" t="s">
        <v>276</v>
      </c>
      <c r="C1042" s="50">
        <v>528.28</v>
      </c>
      <c r="D1042" s="50">
        <v>0</v>
      </c>
      <c r="E1042" s="50">
        <v>498.66</v>
      </c>
      <c r="F1042" s="50">
        <v>498.66</v>
      </c>
      <c r="G1042" s="50">
        <f t="shared" si="423"/>
        <v>94.393124858029836</v>
      </c>
      <c r="H1042" s="50">
        <f t="shared" si="424"/>
        <v>100</v>
      </c>
    </row>
    <row r="1043" spans="1:8" ht="19.7" customHeight="1" x14ac:dyDescent="0.25">
      <c r="A1043" s="312" t="s">
        <v>242</v>
      </c>
      <c r="B1043" s="313"/>
      <c r="C1043" s="54">
        <f>C1039</f>
        <v>528.28</v>
      </c>
      <c r="D1043" s="54">
        <f>D1039</f>
        <v>0</v>
      </c>
      <c r="E1043" s="54">
        <f>E1039</f>
        <v>498.66</v>
      </c>
      <c r="F1043" s="54">
        <f t="shared" ref="F1043" si="425">F1039</f>
        <v>498.66</v>
      </c>
      <c r="G1043" s="44">
        <f t="shared" si="423"/>
        <v>94.393124858029836</v>
      </c>
      <c r="H1043" s="44">
        <f t="shared" si="424"/>
        <v>100</v>
      </c>
    </row>
    <row r="1044" spans="1:8" ht="25.5" customHeight="1" x14ac:dyDescent="0.25">
      <c r="A1044" s="306" t="s">
        <v>260</v>
      </c>
      <c r="B1044" s="286"/>
      <c r="C1044" s="92">
        <f>C1043</f>
        <v>528.28</v>
      </c>
      <c r="D1044" s="92">
        <f>D1043</f>
        <v>0</v>
      </c>
      <c r="E1044" s="92">
        <f>E1043</f>
        <v>498.66</v>
      </c>
      <c r="F1044" s="92">
        <f t="shared" ref="F1044" si="426">F1043</f>
        <v>498.66</v>
      </c>
      <c r="G1044" s="92">
        <f t="shared" si="423"/>
        <v>94.393124858029836</v>
      </c>
      <c r="H1044" s="92">
        <f t="shared" si="424"/>
        <v>100</v>
      </c>
    </row>
    <row r="1045" spans="1:8" ht="13.5" customHeight="1" x14ac:dyDescent="0.25">
      <c r="A1045" s="156"/>
      <c r="B1045" s="93"/>
      <c r="C1045" s="59"/>
      <c r="D1045" s="59"/>
      <c r="E1045" s="59"/>
      <c r="F1045" s="59"/>
      <c r="G1045" s="59"/>
      <c r="H1045" s="60"/>
    </row>
    <row r="1046" spans="1:8" ht="19.7" customHeight="1" x14ac:dyDescent="0.25">
      <c r="A1046" s="316" t="s">
        <v>267</v>
      </c>
      <c r="B1046" s="316"/>
      <c r="C1046" s="316"/>
      <c r="D1046" s="59"/>
      <c r="E1046" s="59"/>
      <c r="F1046" s="59"/>
      <c r="G1046" s="59"/>
      <c r="H1046" s="60"/>
    </row>
    <row r="1047" spans="1:8" ht="19.7" customHeight="1" x14ac:dyDescent="0.25">
      <c r="A1047" s="314" t="s">
        <v>151</v>
      </c>
      <c r="B1047" s="314"/>
      <c r="C1047" s="314"/>
      <c r="D1047" s="59"/>
      <c r="E1047" s="59"/>
      <c r="F1047" s="59"/>
      <c r="G1047" s="59"/>
      <c r="H1047" s="60"/>
    </row>
    <row r="1048" spans="1:8" ht="28.5" customHeight="1" x14ac:dyDescent="0.25">
      <c r="A1048" s="6" t="s">
        <v>1</v>
      </c>
      <c r="B1048" s="6" t="s">
        <v>10</v>
      </c>
      <c r="C1048" s="6" t="s">
        <v>355</v>
      </c>
      <c r="D1048" s="6" t="s">
        <v>354</v>
      </c>
      <c r="E1048" s="6" t="s">
        <v>356</v>
      </c>
      <c r="F1048" s="6" t="s">
        <v>357</v>
      </c>
      <c r="G1048" s="6" t="s">
        <v>358</v>
      </c>
      <c r="H1048" s="7" t="s">
        <v>359</v>
      </c>
    </row>
    <row r="1049" spans="1:8" ht="19.7" customHeight="1" x14ac:dyDescent="0.25">
      <c r="A1049" s="43">
        <v>3</v>
      </c>
      <c r="B1049" s="43" t="s">
        <v>254</v>
      </c>
      <c r="C1049" s="44">
        <f>C1050</f>
        <v>49878.500000000007</v>
      </c>
      <c r="D1049" s="44">
        <f>D1050</f>
        <v>17512.5</v>
      </c>
      <c r="E1049" s="44">
        <f>E1050</f>
        <v>46992.68</v>
      </c>
      <c r="F1049" s="44">
        <f t="shared" ref="F1049" si="427">F1050</f>
        <v>38286.699999999997</v>
      </c>
      <c r="G1049" s="44">
        <f>F1049/C1049*100</f>
        <v>76.759926621690681</v>
      </c>
      <c r="H1049" s="44">
        <f>F1049/E1049*100</f>
        <v>81.473752933435577</v>
      </c>
    </row>
    <row r="1050" spans="1:8" ht="19.7" customHeight="1" x14ac:dyDescent="0.25">
      <c r="A1050" s="45">
        <v>32</v>
      </c>
      <c r="B1050" s="46" t="s">
        <v>33</v>
      </c>
      <c r="C1050" s="47">
        <f>C1054+C1051</f>
        <v>49878.500000000007</v>
      </c>
      <c r="D1050" s="47">
        <f>D1054+D1051</f>
        <v>17512.5</v>
      </c>
      <c r="E1050" s="47">
        <f>E1054+E1051</f>
        <v>46992.68</v>
      </c>
      <c r="F1050" s="47">
        <f>F1054+F1051</f>
        <v>38286.699999999997</v>
      </c>
      <c r="G1050" s="47">
        <f t="shared" ref="G1050:G1065" si="428">F1050/C1050*100</f>
        <v>76.759926621690681</v>
      </c>
      <c r="H1050" s="47">
        <f t="shared" ref="H1050:H1065" si="429">F1050/E1050*100</f>
        <v>81.473752933435577</v>
      </c>
    </row>
    <row r="1051" spans="1:8" ht="27.75" customHeight="1" x14ac:dyDescent="0.25">
      <c r="A1051" s="45">
        <v>322</v>
      </c>
      <c r="B1051" s="46" t="s">
        <v>41</v>
      </c>
      <c r="C1051" s="47">
        <f>C1052+C1053</f>
        <v>37690.320000000007</v>
      </c>
      <c r="D1051" s="47">
        <f>D1052+D1053</f>
        <v>0</v>
      </c>
      <c r="E1051" s="47">
        <f>E1052+E1053</f>
        <v>25130.18</v>
      </c>
      <c r="F1051" s="47">
        <f>F1052+F1053</f>
        <v>5480.4500000000007</v>
      </c>
      <c r="G1051" s="47">
        <f t="shared" si="428"/>
        <v>14.540736189026784</v>
      </c>
      <c r="H1051" s="47">
        <f t="shared" si="429"/>
        <v>21.808240131984732</v>
      </c>
    </row>
    <row r="1052" spans="1:8" ht="19.7" customHeight="1" x14ac:dyDescent="0.25">
      <c r="A1052" s="48">
        <v>3222</v>
      </c>
      <c r="B1052" s="49" t="s">
        <v>44</v>
      </c>
      <c r="C1052" s="50">
        <v>19940.990000000002</v>
      </c>
      <c r="D1052" s="50">
        <v>0</v>
      </c>
      <c r="E1052" s="50">
        <v>25130.18</v>
      </c>
      <c r="F1052" s="50">
        <v>2704.82</v>
      </c>
      <c r="G1052" s="50">
        <f t="shared" si="428"/>
        <v>13.564120938830019</v>
      </c>
      <c r="H1052" s="50">
        <f t="shared" si="429"/>
        <v>10.763233689531869</v>
      </c>
    </row>
    <row r="1053" spans="1:8" ht="19.7" customHeight="1" x14ac:dyDescent="0.25">
      <c r="A1053" s="48">
        <v>3225</v>
      </c>
      <c r="B1053" s="49" t="s">
        <v>111</v>
      </c>
      <c r="C1053" s="50">
        <v>17749.330000000002</v>
      </c>
      <c r="D1053" s="50">
        <v>0</v>
      </c>
      <c r="E1053" s="50">
        <v>0</v>
      </c>
      <c r="F1053" s="50">
        <v>2775.63</v>
      </c>
      <c r="G1053" s="50">
        <f t="shared" si="428"/>
        <v>15.637942389938097</v>
      </c>
      <c r="H1053" s="50">
        <v>0</v>
      </c>
    </row>
    <row r="1054" spans="1:8" ht="19.7" customHeight="1" x14ac:dyDescent="0.25">
      <c r="A1054" s="45">
        <v>323</v>
      </c>
      <c r="B1054" s="46" t="s">
        <v>49</v>
      </c>
      <c r="C1054" s="47">
        <f>C1055+C1056+C1057</f>
        <v>12188.18</v>
      </c>
      <c r="D1054" s="47">
        <f>D1055+D1056+D1057</f>
        <v>17512.5</v>
      </c>
      <c r="E1054" s="47">
        <f>E1055+E1056+E1057</f>
        <v>21862.5</v>
      </c>
      <c r="F1054" s="47">
        <f>F1055+F1056+F1057</f>
        <v>32806.25</v>
      </c>
      <c r="G1054" s="47">
        <f t="shared" si="428"/>
        <v>269.16446918243741</v>
      </c>
      <c r="H1054" s="47">
        <f t="shared" si="429"/>
        <v>150.05717552887364</v>
      </c>
    </row>
    <row r="1055" spans="1:8" ht="27.75" customHeight="1" x14ac:dyDescent="0.25">
      <c r="A1055" s="48">
        <v>3231</v>
      </c>
      <c r="B1055" s="49" t="s">
        <v>51</v>
      </c>
      <c r="C1055" s="50">
        <v>5937.51</v>
      </c>
      <c r="D1055" s="50">
        <v>8812.5</v>
      </c>
      <c r="E1055" s="50">
        <v>8812.5</v>
      </c>
      <c r="F1055" s="50">
        <v>14531.25</v>
      </c>
      <c r="G1055" s="50">
        <f t="shared" si="428"/>
        <v>244.73642991759172</v>
      </c>
      <c r="H1055" s="50">
        <f t="shared" si="429"/>
        <v>164.89361702127661</v>
      </c>
    </row>
    <row r="1056" spans="1:8" ht="29.25" customHeight="1" x14ac:dyDescent="0.25">
      <c r="A1056" s="48">
        <v>3235</v>
      </c>
      <c r="B1056" s="49" t="s">
        <v>265</v>
      </c>
      <c r="C1056" s="50">
        <v>5800</v>
      </c>
      <c r="D1056" s="50">
        <v>8700</v>
      </c>
      <c r="E1056" s="50">
        <v>13050</v>
      </c>
      <c r="F1056" s="50">
        <v>14325</v>
      </c>
      <c r="G1056" s="50">
        <f t="shared" si="428"/>
        <v>246.98275862068962</v>
      </c>
      <c r="H1056" s="50">
        <f t="shared" si="429"/>
        <v>109.77011494252874</v>
      </c>
    </row>
    <row r="1057" spans="1:8" ht="25.5" customHeight="1" x14ac:dyDescent="0.25">
      <c r="A1057" s="48">
        <v>3237</v>
      </c>
      <c r="B1057" s="49" t="s">
        <v>295</v>
      </c>
      <c r="C1057" s="50">
        <v>450.67</v>
      </c>
      <c r="D1057" s="50">
        <v>0</v>
      </c>
      <c r="E1057" s="50">
        <v>0</v>
      </c>
      <c r="F1057" s="50">
        <v>3950</v>
      </c>
      <c r="G1057" s="50">
        <f t="shared" si="428"/>
        <v>876.47280715379327</v>
      </c>
      <c r="H1057" s="50">
        <v>0</v>
      </c>
    </row>
    <row r="1058" spans="1:8" ht="24.75" customHeight="1" x14ac:dyDescent="0.25">
      <c r="A1058" s="128">
        <v>4</v>
      </c>
      <c r="B1058" s="128" t="s">
        <v>273</v>
      </c>
      <c r="C1058" s="54">
        <f>C1062+C1059</f>
        <v>44464.86</v>
      </c>
      <c r="D1058" s="54">
        <f t="shared" ref="D1058:E1058" si="430">D1062+D1059</f>
        <v>0</v>
      </c>
      <c r="E1058" s="54">
        <f t="shared" si="430"/>
        <v>30510.97</v>
      </c>
      <c r="F1058" s="54">
        <f>F1062+F1059</f>
        <v>1686.25</v>
      </c>
      <c r="G1058" s="44">
        <f t="shared" si="428"/>
        <v>3.7923204975794369</v>
      </c>
      <c r="H1058" s="44">
        <f t="shared" si="429"/>
        <v>5.526700724362418</v>
      </c>
    </row>
    <row r="1059" spans="1:8" ht="42.75" customHeight="1" x14ac:dyDescent="0.25">
      <c r="A1059" s="58">
        <v>42</v>
      </c>
      <c r="B1059" s="58" t="s">
        <v>342</v>
      </c>
      <c r="C1059" s="47">
        <f>C1060</f>
        <v>0</v>
      </c>
      <c r="D1059" s="47">
        <f t="shared" ref="D1059:F1059" si="431">D1060</f>
        <v>0</v>
      </c>
      <c r="E1059" s="47">
        <f t="shared" si="431"/>
        <v>3198.06</v>
      </c>
      <c r="F1059" s="47">
        <f t="shared" si="431"/>
        <v>1686.25</v>
      </c>
      <c r="G1059" s="47">
        <v>0</v>
      </c>
      <c r="H1059" s="47">
        <f t="shared" si="429"/>
        <v>52.727278412537601</v>
      </c>
    </row>
    <row r="1060" spans="1:8" ht="19.7" customHeight="1" x14ac:dyDescent="0.25">
      <c r="A1060" s="58">
        <v>422</v>
      </c>
      <c r="B1060" s="83" t="s">
        <v>77</v>
      </c>
      <c r="C1060" s="47">
        <f>C1061</f>
        <v>0</v>
      </c>
      <c r="D1060" s="47">
        <f t="shared" ref="D1060:F1060" si="432">D1061</f>
        <v>0</v>
      </c>
      <c r="E1060" s="47">
        <f t="shared" si="432"/>
        <v>3198.06</v>
      </c>
      <c r="F1060" s="47">
        <f t="shared" si="432"/>
        <v>1686.25</v>
      </c>
      <c r="G1060" s="47">
        <v>0</v>
      </c>
      <c r="H1060" s="47">
        <f t="shared" si="429"/>
        <v>52.727278412537601</v>
      </c>
    </row>
    <row r="1061" spans="1:8" ht="28.5" customHeight="1" x14ac:dyDescent="0.25">
      <c r="A1061" s="87">
        <v>4225</v>
      </c>
      <c r="B1061" s="84" t="s">
        <v>297</v>
      </c>
      <c r="C1061" s="50">
        <v>0</v>
      </c>
      <c r="D1061" s="50">
        <v>0</v>
      </c>
      <c r="E1061" s="50">
        <v>3198.06</v>
      </c>
      <c r="F1061" s="50">
        <v>1686.25</v>
      </c>
      <c r="G1061" s="50">
        <v>0</v>
      </c>
      <c r="H1061" s="50">
        <f t="shared" si="429"/>
        <v>52.727278412537601</v>
      </c>
    </row>
    <row r="1062" spans="1:8" ht="39.75" customHeight="1" x14ac:dyDescent="0.25">
      <c r="A1062" s="45">
        <v>45</v>
      </c>
      <c r="B1062" s="46" t="s">
        <v>269</v>
      </c>
      <c r="C1062" s="47">
        <f t="shared" ref="C1062:F1063" si="433">C1063</f>
        <v>44464.86</v>
      </c>
      <c r="D1062" s="47">
        <f t="shared" si="433"/>
        <v>0</v>
      </c>
      <c r="E1062" s="47">
        <f t="shared" si="433"/>
        <v>27312.91</v>
      </c>
      <c r="F1062" s="47">
        <f t="shared" si="433"/>
        <v>0</v>
      </c>
      <c r="G1062" s="47">
        <f t="shared" si="428"/>
        <v>0</v>
      </c>
      <c r="H1062" s="47">
        <v>0</v>
      </c>
    </row>
    <row r="1063" spans="1:8" ht="36.75" customHeight="1" x14ac:dyDescent="0.25">
      <c r="A1063" s="45">
        <v>451</v>
      </c>
      <c r="B1063" s="46" t="s">
        <v>84</v>
      </c>
      <c r="C1063" s="47">
        <f t="shared" si="433"/>
        <v>44464.86</v>
      </c>
      <c r="D1063" s="47">
        <f t="shared" si="433"/>
        <v>0</v>
      </c>
      <c r="E1063" s="47">
        <f t="shared" si="433"/>
        <v>27312.91</v>
      </c>
      <c r="F1063" s="47">
        <f t="shared" si="433"/>
        <v>0</v>
      </c>
      <c r="G1063" s="47">
        <f t="shared" si="428"/>
        <v>0</v>
      </c>
      <c r="H1063" s="47">
        <v>0</v>
      </c>
    </row>
    <row r="1064" spans="1:8" ht="29.25" customHeight="1" x14ac:dyDescent="0.25">
      <c r="A1064" s="48">
        <v>4511</v>
      </c>
      <c r="B1064" s="87" t="s">
        <v>84</v>
      </c>
      <c r="C1064" s="50">
        <v>44464.86</v>
      </c>
      <c r="D1064" s="50">
        <v>0</v>
      </c>
      <c r="E1064" s="50">
        <v>27312.91</v>
      </c>
      <c r="F1064" s="50">
        <v>0</v>
      </c>
      <c r="G1064" s="50">
        <f t="shared" si="428"/>
        <v>0</v>
      </c>
      <c r="H1064" s="50">
        <v>0</v>
      </c>
    </row>
    <row r="1065" spans="1:8" ht="19.7" customHeight="1" x14ac:dyDescent="0.25">
      <c r="A1065" s="312" t="s">
        <v>244</v>
      </c>
      <c r="B1065" s="313"/>
      <c r="C1065" s="54">
        <f>C1049+C1058</f>
        <v>94343.360000000015</v>
      </c>
      <c r="D1065" s="54">
        <f>D1049+D1058</f>
        <v>17512.5</v>
      </c>
      <c r="E1065" s="54">
        <f>E1049+E1058</f>
        <v>77503.649999999994</v>
      </c>
      <c r="F1065" s="54">
        <f t="shared" ref="F1065" si="434">F1049+F1058</f>
        <v>39972.949999999997</v>
      </c>
      <c r="G1065" s="44">
        <f t="shared" si="428"/>
        <v>42.369648484005644</v>
      </c>
      <c r="H1065" s="44">
        <f t="shared" si="429"/>
        <v>51.575570956980734</v>
      </c>
    </row>
    <row r="1066" spans="1:8" ht="19.7" customHeight="1" x14ac:dyDescent="0.25">
      <c r="A1066" s="100"/>
      <c r="B1066" s="100"/>
      <c r="C1066" s="59"/>
      <c r="D1066" s="59"/>
      <c r="E1066" s="59"/>
      <c r="F1066" s="59"/>
      <c r="G1066" s="59"/>
      <c r="H1066" s="59"/>
    </row>
    <row r="1067" spans="1:8" ht="19.5" hidden="1" customHeight="1" x14ac:dyDescent="0.25">
      <c r="A1067" s="100"/>
      <c r="B1067" s="100"/>
      <c r="C1067" s="59"/>
      <c r="D1067" s="59"/>
      <c r="E1067" s="59"/>
      <c r="F1067" s="59"/>
      <c r="G1067" s="59"/>
      <c r="H1067" s="59"/>
    </row>
    <row r="1068" spans="1:8" ht="19.7" customHeight="1" x14ac:dyDescent="0.25">
      <c r="A1068" s="314" t="s">
        <v>308</v>
      </c>
      <c r="B1068" s="314"/>
      <c r="C1068" s="314"/>
      <c r="D1068" s="59"/>
      <c r="E1068" s="59"/>
      <c r="F1068" s="59"/>
      <c r="G1068" s="59"/>
      <c r="H1068" s="60"/>
    </row>
    <row r="1069" spans="1:8" ht="31.5" customHeight="1" x14ac:dyDescent="0.25">
      <c r="A1069" s="258" t="s">
        <v>1</v>
      </c>
      <c r="B1069" s="258" t="s">
        <v>10</v>
      </c>
      <c r="C1069" s="258" t="s">
        <v>355</v>
      </c>
      <c r="D1069" s="258" t="s">
        <v>354</v>
      </c>
      <c r="E1069" s="258" t="s">
        <v>356</v>
      </c>
      <c r="F1069" s="258" t="s">
        <v>357</v>
      </c>
      <c r="G1069" s="258" t="s">
        <v>358</v>
      </c>
      <c r="H1069" s="259" t="s">
        <v>359</v>
      </c>
    </row>
    <row r="1070" spans="1:8" ht="19.7" customHeight="1" x14ac:dyDescent="0.25">
      <c r="A1070" s="128">
        <v>3</v>
      </c>
      <c r="B1070" s="128" t="s">
        <v>254</v>
      </c>
      <c r="C1070" s="54">
        <f>C1071</f>
        <v>0</v>
      </c>
      <c r="D1070" s="54">
        <f t="shared" ref="D1070:F1070" si="435">D1071</f>
        <v>0</v>
      </c>
      <c r="E1070" s="54">
        <f t="shared" si="435"/>
        <v>46753.68</v>
      </c>
      <c r="F1070" s="54">
        <f t="shared" si="435"/>
        <v>46753.68</v>
      </c>
      <c r="G1070" s="54">
        <v>0</v>
      </c>
      <c r="H1070" s="54">
        <f>F1070/E1070*100</f>
        <v>100</v>
      </c>
    </row>
    <row r="1071" spans="1:8" ht="19.7" customHeight="1" x14ac:dyDescent="0.25">
      <c r="A1071" s="45">
        <v>32</v>
      </c>
      <c r="B1071" s="46" t="s">
        <v>33</v>
      </c>
      <c r="C1071" s="47">
        <f>C1072+C1075</f>
        <v>0</v>
      </c>
      <c r="D1071" s="47">
        <f t="shared" ref="D1071:F1071" si="436">D1072+D1075</f>
        <v>0</v>
      </c>
      <c r="E1071" s="47">
        <f t="shared" si="436"/>
        <v>46753.68</v>
      </c>
      <c r="F1071" s="47">
        <f t="shared" si="436"/>
        <v>46753.68</v>
      </c>
      <c r="G1071" s="47">
        <v>0</v>
      </c>
      <c r="H1071" s="47">
        <f t="shared" ref="H1071:H1078" si="437">F1071/E1071*100</f>
        <v>100</v>
      </c>
    </row>
    <row r="1072" spans="1:8" ht="27" customHeight="1" x14ac:dyDescent="0.25">
      <c r="A1072" s="45">
        <v>322</v>
      </c>
      <c r="B1072" s="46" t="s">
        <v>41</v>
      </c>
      <c r="C1072" s="47">
        <f>C1073+C1074</f>
        <v>0</v>
      </c>
      <c r="D1072" s="47">
        <f t="shared" ref="D1072:F1072" si="438">D1073+D1074</f>
        <v>0</v>
      </c>
      <c r="E1072" s="47">
        <f t="shared" si="438"/>
        <v>46753.68</v>
      </c>
      <c r="F1072" s="47">
        <f t="shared" si="438"/>
        <v>46753.68</v>
      </c>
      <c r="G1072" s="47">
        <v>0</v>
      </c>
      <c r="H1072" s="47">
        <f t="shared" si="437"/>
        <v>100</v>
      </c>
    </row>
    <row r="1073" spans="1:8" ht="19.7" customHeight="1" x14ac:dyDescent="0.25">
      <c r="A1073" s="48">
        <v>3222</v>
      </c>
      <c r="B1073" s="49" t="s">
        <v>44</v>
      </c>
      <c r="C1073" s="50">
        <v>0</v>
      </c>
      <c r="D1073" s="50">
        <v>0</v>
      </c>
      <c r="E1073" s="50">
        <v>46753.68</v>
      </c>
      <c r="F1073" s="50">
        <v>46753.68</v>
      </c>
      <c r="G1073" s="50">
        <v>0</v>
      </c>
      <c r="H1073" s="50">
        <f t="shared" si="437"/>
        <v>100</v>
      </c>
    </row>
    <row r="1074" spans="1:8" ht="19.7" customHeight="1" x14ac:dyDescent="0.25">
      <c r="A1074" s="48">
        <v>3225</v>
      </c>
      <c r="B1074" s="49" t="s">
        <v>111</v>
      </c>
      <c r="C1074" s="50">
        <v>0</v>
      </c>
      <c r="D1074" s="50">
        <v>0</v>
      </c>
      <c r="E1074" s="50">
        <v>0</v>
      </c>
      <c r="F1074" s="50">
        <v>0</v>
      </c>
      <c r="G1074" s="50">
        <v>0</v>
      </c>
      <c r="H1074" s="50">
        <v>0</v>
      </c>
    </row>
    <row r="1075" spans="1:8" ht="19.7" customHeight="1" x14ac:dyDescent="0.25">
      <c r="A1075" s="45">
        <v>323</v>
      </c>
      <c r="B1075" s="46" t="s">
        <v>49</v>
      </c>
      <c r="C1075" s="47">
        <f>C1076+C1077</f>
        <v>0</v>
      </c>
      <c r="D1075" s="47">
        <f t="shared" ref="D1075:F1075" si="439">D1076+D1077</f>
        <v>0</v>
      </c>
      <c r="E1075" s="47">
        <f t="shared" si="439"/>
        <v>0</v>
      </c>
      <c r="F1075" s="47">
        <f t="shared" si="439"/>
        <v>0</v>
      </c>
      <c r="G1075" s="47">
        <v>0</v>
      </c>
      <c r="H1075" s="47">
        <v>0</v>
      </c>
    </row>
    <row r="1076" spans="1:8" ht="28.5" customHeight="1" x14ac:dyDescent="0.25">
      <c r="A1076" s="48">
        <v>3231</v>
      </c>
      <c r="B1076" s="49" t="s">
        <v>51</v>
      </c>
      <c r="C1076" s="50">
        <v>0</v>
      </c>
      <c r="D1076" s="50">
        <v>0</v>
      </c>
      <c r="E1076" s="50">
        <v>0</v>
      </c>
      <c r="F1076" s="50">
        <v>0</v>
      </c>
      <c r="G1076" s="50">
        <v>0</v>
      </c>
      <c r="H1076" s="50">
        <v>0</v>
      </c>
    </row>
    <row r="1077" spans="1:8" ht="30.75" customHeight="1" x14ac:dyDescent="0.25">
      <c r="A1077" s="48">
        <v>3235</v>
      </c>
      <c r="B1077" s="49" t="s">
        <v>265</v>
      </c>
      <c r="C1077" s="50">
        <v>0</v>
      </c>
      <c r="D1077" s="50">
        <v>0</v>
      </c>
      <c r="E1077" s="50">
        <v>0</v>
      </c>
      <c r="F1077" s="50">
        <v>0</v>
      </c>
      <c r="G1077" s="50">
        <v>0</v>
      </c>
      <c r="H1077" s="50">
        <v>0</v>
      </c>
    </row>
    <row r="1078" spans="1:8" ht="19.7" customHeight="1" x14ac:dyDescent="0.25">
      <c r="A1078" s="312" t="s">
        <v>289</v>
      </c>
      <c r="B1078" s="313"/>
      <c r="C1078" s="54">
        <f>C1070</f>
        <v>0</v>
      </c>
      <c r="D1078" s="54">
        <f t="shared" ref="D1078:F1078" si="440">D1070</f>
        <v>0</v>
      </c>
      <c r="E1078" s="54">
        <f t="shared" si="440"/>
        <v>46753.68</v>
      </c>
      <c r="F1078" s="54">
        <f t="shared" si="440"/>
        <v>46753.68</v>
      </c>
      <c r="G1078" s="44">
        <v>0</v>
      </c>
      <c r="H1078" s="44">
        <f t="shared" si="437"/>
        <v>100</v>
      </c>
    </row>
    <row r="1079" spans="1:8" ht="19.7" customHeight="1" x14ac:dyDescent="0.25">
      <c r="A1079" s="100"/>
      <c r="B1079" s="100"/>
      <c r="C1079" s="59"/>
      <c r="D1079" s="59"/>
      <c r="E1079" s="59"/>
      <c r="F1079" s="59"/>
      <c r="G1079" s="59"/>
      <c r="H1079" s="59"/>
    </row>
    <row r="1080" spans="1:8" ht="6" customHeight="1" x14ac:dyDescent="0.25">
      <c r="A1080" s="100"/>
      <c r="B1080" s="100"/>
      <c r="C1080" s="59"/>
      <c r="D1080" s="59"/>
      <c r="E1080" s="59"/>
      <c r="F1080" s="59"/>
      <c r="G1080" s="59"/>
      <c r="H1080" s="59"/>
    </row>
    <row r="1081" spans="1:8" ht="19.5" hidden="1" customHeight="1" x14ac:dyDescent="0.25">
      <c r="A1081" s="100"/>
      <c r="B1081" s="100"/>
      <c r="C1081" s="59"/>
      <c r="D1081" s="59"/>
      <c r="E1081" s="59"/>
      <c r="F1081" s="59"/>
      <c r="G1081" s="59"/>
      <c r="H1081" s="59"/>
    </row>
    <row r="1082" spans="1:8" ht="19.7" customHeight="1" x14ac:dyDescent="0.25">
      <c r="A1082" s="314" t="s">
        <v>331</v>
      </c>
      <c r="B1082" s="314"/>
      <c r="C1082" s="314"/>
      <c r="D1082" s="129"/>
      <c r="E1082" s="129"/>
      <c r="F1082" s="129"/>
      <c r="G1082" s="129"/>
      <c r="H1082" s="130"/>
    </row>
    <row r="1083" spans="1:8" ht="25.5" customHeight="1" x14ac:dyDescent="0.25">
      <c r="A1083" s="189" t="s">
        <v>1</v>
      </c>
      <c r="B1083" s="6" t="s">
        <v>10</v>
      </c>
      <c r="C1083" s="190" t="s">
        <v>355</v>
      </c>
      <c r="D1083" s="6" t="s">
        <v>354</v>
      </c>
      <c r="E1083" s="6" t="s">
        <v>356</v>
      </c>
      <c r="F1083" s="6" t="s">
        <v>357</v>
      </c>
      <c r="G1083" s="6" t="s">
        <v>358</v>
      </c>
      <c r="H1083" s="7" t="s">
        <v>359</v>
      </c>
    </row>
    <row r="1084" spans="1:8" ht="28.5" customHeight="1" x14ac:dyDescent="0.25">
      <c r="A1084" s="43">
        <v>4</v>
      </c>
      <c r="B1084" s="43" t="s">
        <v>293</v>
      </c>
      <c r="C1084" s="44">
        <f>C1085</f>
        <v>255.91</v>
      </c>
      <c r="D1084" s="44">
        <f t="shared" ref="D1084:F1084" si="441">D1085</f>
        <v>0</v>
      </c>
      <c r="E1084" s="44">
        <f t="shared" si="441"/>
        <v>0</v>
      </c>
      <c r="F1084" s="44">
        <f t="shared" si="441"/>
        <v>0</v>
      </c>
      <c r="G1084" s="44">
        <f>F1084/C1084*100</f>
        <v>0</v>
      </c>
      <c r="H1084" s="44">
        <v>0</v>
      </c>
    </row>
    <row r="1085" spans="1:8" ht="40.5" customHeight="1" x14ac:dyDescent="0.25">
      <c r="A1085" s="45">
        <v>42</v>
      </c>
      <c r="B1085" s="46" t="s">
        <v>76</v>
      </c>
      <c r="C1085" s="47">
        <f>C1086</f>
        <v>255.91</v>
      </c>
      <c r="D1085" s="47">
        <f t="shared" ref="D1085:F1086" si="442">D1086</f>
        <v>0</v>
      </c>
      <c r="E1085" s="47">
        <f>E1086</f>
        <v>0</v>
      </c>
      <c r="F1085" s="47">
        <f>F1086</f>
        <v>0</v>
      </c>
      <c r="G1085" s="47">
        <f t="shared" ref="G1085:G1088" si="443">F1085/C1085*100</f>
        <v>0</v>
      </c>
      <c r="H1085" s="47">
        <v>0</v>
      </c>
    </row>
    <row r="1086" spans="1:8" ht="19.7" customHeight="1" x14ac:dyDescent="0.25">
      <c r="A1086" s="45">
        <v>424</v>
      </c>
      <c r="B1086" s="46" t="s">
        <v>81</v>
      </c>
      <c r="C1086" s="47">
        <f>C1087</f>
        <v>255.91</v>
      </c>
      <c r="D1086" s="47">
        <f t="shared" si="442"/>
        <v>0</v>
      </c>
      <c r="E1086" s="47">
        <f t="shared" si="442"/>
        <v>0</v>
      </c>
      <c r="F1086" s="47">
        <f t="shared" si="442"/>
        <v>0</v>
      </c>
      <c r="G1086" s="47">
        <f t="shared" si="443"/>
        <v>0</v>
      </c>
      <c r="H1086" s="47">
        <v>0</v>
      </c>
    </row>
    <row r="1087" spans="1:8" ht="19.7" customHeight="1" x14ac:dyDescent="0.25">
      <c r="A1087" s="48">
        <v>4241</v>
      </c>
      <c r="B1087" s="49" t="s">
        <v>81</v>
      </c>
      <c r="C1087" s="50">
        <v>255.91</v>
      </c>
      <c r="D1087" s="50">
        <v>0</v>
      </c>
      <c r="E1087" s="50">
        <v>0</v>
      </c>
      <c r="F1087" s="50">
        <v>0</v>
      </c>
      <c r="G1087" s="50">
        <f t="shared" si="443"/>
        <v>0</v>
      </c>
      <c r="H1087" s="50">
        <v>0</v>
      </c>
    </row>
    <row r="1088" spans="1:8" ht="19.7" customHeight="1" x14ac:dyDescent="0.25">
      <c r="A1088" s="312" t="s">
        <v>238</v>
      </c>
      <c r="B1088" s="313"/>
      <c r="C1088" s="54">
        <f>C1084</f>
        <v>255.91</v>
      </c>
      <c r="D1088" s="54">
        <f>D1084</f>
        <v>0</v>
      </c>
      <c r="E1088" s="54">
        <f>E1084</f>
        <v>0</v>
      </c>
      <c r="F1088" s="54">
        <f t="shared" ref="F1088" si="444">F1084</f>
        <v>0</v>
      </c>
      <c r="G1088" s="44">
        <f t="shared" si="443"/>
        <v>0</v>
      </c>
      <c r="H1088" s="44">
        <v>0</v>
      </c>
    </row>
    <row r="1089" spans="1:8" ht="30" customHeight="1" x14ac:dyDescent="0.25">
      <c r="A1089" s="100"/>
      <c r="B1089" s="100"/>
      <c r="C1089" s="59"/>
      <c r="D1089" s="59"/>
      <c r="E1089" s="59"/>
      <c r="F1089" s="59"/>
      <c r="G1089" s="59"/>
      <c r="H1089" s="59"/>
    </row>
    <row r="1090" spans="1:8" ht="19.7" customHeight="1" x14ac:dyDescent="0.25">
      <c r="A1090" s="314" t="s">
        <v>307</v>
      </c>
      <c r="B1090" s="314"/>
      <c r="C1090" s="314"/>
      <c r="D1090" s="59"/>
      <c r="E1090" s="59"/>
      <c r="F1090" s="59"/>
      <c r="G1090" s="59"/>
      <c r="H1090" s="60"/>
    </row>
    <row r="1091" spans="1:8" ht="24.75" customHeight="1" x14ac:dyDescent="0.25">
      <c r="A1091" s="6" t="s">
        <v>1</v>
      </c>
      <c r="B1091" s="6" t="s">
        <v>10</v>
      </c>
      <c r="C1091" s="6" t="s">
        <v>355</v>
      </c>
      <c r="D1091" s="6" t="s">
        <v>354</v>
      </c>
      <c r="E1091" s="6" t="s">
        <v>356</v>
      </c>
      <c r="F1091" s="6" t="s">
        <v>357</v>
      </c>
      <c r="G1091" s="6" t="s">
        <v>358</v>
      </c>
      <c r="H1091" s="7" t="s">
        <v>359</v>
      </c>
    </row>
    <row r="1092" spans="1:8" ht="19.7" customHeight="1" x14ac:dyDescent="0.25">
      <c r="A1092" s="43">
        <v>3</v>
      </c>
      <c r="B1092" s="43" t="s">
        <v>254</v>
      </c>
      <c r="C1092" s="44">
        <f>C1093</f>
        <v>0</v>
      </c>
      <c r="D1092" s="44">
        <f t="shared" ref="D1092" si="445">D1093</f>
        <v>0</v>
      </c>
      <c r="E1092" s="44">
        <f>E1093</f>
        <v>25925.739999999998</v>
      </c>
      <c r="F1092" s="44">
        <f t="shared" ref="F1092" si="446">F1093</f>
        <v>20546.489999999998</v>
      </c>
      <c r="G1092" s="44">
        <v>0</v>
      </c>
      <c r="H1092" s="44">
        <f>F1092/E1092*100</f>
        <v>79.251315488005361</v>
      </c>
    </row>
    <row r="1093" spans="1:8" ht="19.7" customHeight="1" x14ac:dyDescent="0.25">
      <c r="A1093" s="83">
        <v>32</v>
      </c>
      <c r="B1093" s="83" t="s">
        <v>33</v>
      </c>
      <c r="C1093" s="47">
        <f>C1096+C1102+C1105+C1094</f>
        <v>0</v>
      </c>
      <c r="D1093" s="47">
        <f>D1096+D1102+D1105+D1094</f>
        <v>0</v>
      </c>
      <c r="E1093" s="47">
        <f>E1096+E1102+E1105+E1094</f>
        <v>25925.739999999998</v>
      </c>
      <c r="F1093" s="47">
        <f>F1096+F1102+F1105+F1094</f>
        <v>20546.489999999998</v>
      </c>
      <c r="G1093" s="47">
        <v>0</v>
      </c>
      <c r="H1093" s="47">
        <f t="shared" ref="H1093:H1116" si="447">F1093/E1093*100</f>
        <v>79.251315488005361</v>
      </c>
    </row>
    <row r="1094" spans="1:8" ht="27" customHeight="1" x14ac:dyDescent="0.25">
      <c r="A1094" s="83">
        <v>321</v>
      </c>
      <c r="B1094" s="83" t="s">
        <v>34</v>
      </c>
      <c r="C1094" s="47">
        <f>C1095</f>
        <v>0</v>
      </c>
      <c r="D1094" s="47">
        <f t="shared" ref="D1094:F1094" si="448">D1095</f>
        <v>0</v>
      </c>
      <c r="E1094" s="47">
        <f t="shared" si="448"/>
        <v>3000</v>
      </c>
      <c r="F1094" s="47">
        <f t="shared" si="448"/>
        <v>1526.82</v>
      </c>
      <c r="G1094" s="47">
        <v>0</v>
      </c>
      <c r="H1094" s="47">
        <f t="shared" si="447"/>
        <v>50.893999999999991</v>
      </c>
    </row>
    <row r="1095" spans="1:8" ht="19.7" customHeight="1" x14ac:dyDescent="0.25">
      <c r="A1095" s="87">
        <v>3211</v>
      </c>
      <c r="B1095" s="87" t="s">
        <v>36</v>
      </c>
      <c r="C1095" s="50">
        <v>0</v>
      </c>
      <c r="D1095" s="50">
        <v>0</v>
      </c>
      <c r="E1095" s="50">
        <v>3000</v>
      </c>
      <c r="F1095" s="50">
        <v>1526.82</v>
      </c>
      <c r="G1095" s="50">
        <v>0</v>
      </c>
      <c r="H1095" s="50">
        <f t="shared" si="447"/>
        <v>50.893999999999991</v>
      </c>
    </row>
    <row r="1096" spans="1:8" ht="28.5" customHeight="1" x14ac:dyDescent="0.25">
      <c r="A1096" s="83">
        <v>322</v>
      </c>
      <c r="B1096" s="83" t="s">
        <v>41</v>
      </c>
      <c r="C1096" s="47">
        <f>C1101+C1097+C1098+C1099+C1100</f>
        <v>0</v>
      </c>
      <c r="D1096" s="47">
        <f t="shared" ref="D1096" si="449">D1101+D1097+D1098+D1099+D1100</f>
        <v>0</v>
      </c>
      <c r="E1096" s="47">
        <f>E1101+E1097+E1098+E1099+E1100</f>
        <v>13800</v>
      </c>
      <c r="F1096" s="47">
        <f t="shared" ref="F1096" si="450">F1101+F1097+F1098+F1099+F1100</f>
        <v>11678.78</v>
      </c>
      <c r="G1096" s="47">
        <v>0</v>
      </c>
      <c r="H1096" s="47">
        <f t="shared" si="447"/>
        <v>84.628840579710157</v>
      </c>
    </row>
    <row r="1097" spans="1:8" ht="19.7" customHeight="1" x14ac:dyDescent="0.25">
      <c r="A1097" s="87">
        <v>3221</v>
      </c>
      <c r="B1097" s="87" t="s">
        <v>130</v>
      </c>
      <c r="C1097" s="50">
        <v>0</v>
      </c>
      <c r="D1097" s="50">
        <v>0</v>
      </c>
      <c r="E1097" s="50">
        <v>4700</v>
      </c>
      <c r="F1097" s="50">
        <v>2917.13</v>
      </c>
      <c r="G1097" s="50">
        <v>0</v>
      </c>
      <c r="H1097" s="50">
        <v>0</v>
      </c>
    </row>
    <row r="1098" spans="1:8" ht="19.5" hidden="1" customHeight="1" x14ac:dyDescent="0.25">
      <c r="A1098" s="84">
        <v>3221</v>
      </c>
      <c r="B1098" s="84" t="s">
        <v>130</v>
      </c>
      <c r="C1098" s="50">
        <v>0</v>
      </c>
      <c r="D1098" s="50">
        <v>0</v>
      </c>
      <c r="E1098" s="50">
        <v>0</v>
      </c>
      <c r="F1098" s="50">
        <v>0</v>
      </c>
      <c r="G1098" s="50">
        <v>0</v>
      </c>
      <c r="H1098" s="50" t="e">
        <f t="shared" si="447"/>
        <v>#DIV/0!</v>
      </c>
    </row>
    <row r="1099" spans="1:8" ht="19.7" customHeight="1" x14ac:dyDescent="0.25">
      <c r="A1099" s="84">
        <v>3222</v>
      </c>
      <c r="B1099" s="49" t="s">
        <v>44</v>
      </c>
      <c r="C1099" s="50">
        <v>0</v>
      </c>
      <c r="D1099" s="50">
        <v>0</v>
      </c>
      <c r="E1099" s="50">
        <v>1000</v>
      </c>
      <c r="F1099" s="50">
        <v>935.65</v>
      </c>
      <c r="G1099" s="50">
        <v>0</v>
      </c>
      <c r="H1099" s="50">
        <f t="shared" si="447"/>
        <v>93.564999999999998</v>
      </c>
    </row>
    <row r="1100" spans="1:8" ht="26.25" customHeight="1" x14ac:dyDescent="0.25">
      <c r="A1100" s="84">
        <v>3224</v>
      </c>
      <c r="B1100" s="84" t="s">
        <v>332</v>
      </c>
      <c r="C1100" s="50">
        <v>0</v>
      </c>
      <c r="D1100" s="50">
        <v>0</v>
      </c>
      <c r="E1100" s="50">
        <v>100</v>
      </c>
      <c r="F1100" s="50">
        <v>7.98</v>
      </c>
      <c r="G1100" s="50">
        <v>0</v>
      </c>
      <c r="H1100" s="50">
        <f t="shared" si="447"/>
        <v>7.9800000000000013</v>
      </c>
    </row>
    <row r="1101" spans="1:8" ht="19.7" customHeight="1" x14ac:dyDescent="0.25">
      <c r="A1101" s="84">
        <v>3225</v>
      </c>
      <c r="B1101" s="84" t="s">
        <v>111</v>
      </c>
      <c r="C1101" s="50">
        <v>0</v>
      </c>
      <c r="D1101" s="50">
        <v>0</v>
      </c>
      <c r="E1101" s="50">
        <v>8000</v>
      </c>
      <c r="F1101" s="50">
        <v>7818.02</v>
      </c>
      <c r="G1101" s="50">
        <v>0</v>
      </c>
      <c r="H1101" s="50">
        <f t="shared" si="447"/>
        <v>97.725250000000003</v>
      </c>
    </row>
    <row r="1102" spans="1:8" ht="19.7" customHeight="1" x14ac:dyDescent="0.25">
      <c r="A1102" s="58">
        <v>323</v>
      </c>
      <c r="B1102" s="58" t="s">
        <v>49</v>
      </c>
      <c r="C1102" s="47">
        <f>C1103+C1104</f>
        <v>0</v>
      </c>
      <c r="D1102" s="47">
        <f t="shared" ref="D1102" si="451">D1103+D1104</f>
        <v>0</v>
      </c>
      <c r="E1102" s="47">
        <f>E1103+E1104</f>
        <v>4700</v>
      </c>
      <c r="F1102" s="47">
        <f t="shared" ref="F1102" si="452">F1103+F1104</f>
        <v>4394.66</v>
      </c>
      <c r="G1102" s="47">
        <v>0</v>
      </c>
      <c r="H1102" s="47">
        <f t="shared" si="447"/>
        <v>93.50340425531914</v>
      </c>
    </row>
    <row r="1103" spans="1:8" ht="28.5" customHeight="1" x14ac:dyDescent="0.25">
      <c r="A1103" s="87">
        <v>3231</v>
      </c>
      <c r="B1103" s="87" t="s">
        <v>51</v>
      </c>
      <c r="C1103" s="50">
        <v>0</v>
      </c>
      <c r="D1103" s="50">
        <v>0</v>
      </c>
      <c r="E1103" s="50">
        <v>4200</v>
      </c>
      <c r="F1103" s="50">
        <v>4171.7299999999996</v>
      </c>
      <c r="G1103" s="50">
        <v>0</v>
      </c>
      <c r="H1103" s="50">
        <f t="shared" si="447"/>
        <v>99.326904761904757</v>
      </c>
    </row>
    <row r="1104" spans="1:8" ht="30" customHeight="1" x14ac:dyDescent="0.25">
      <c r="A1104" s="84">
        <v>3232</v>
      </c>
      <c r="B1104" s="84" t="s">
        <v>53</v>
      </c>
      <c r="C1104" s="50">
        <v>0</v>
      </c>
      <c r="D1104" s="50">
        <v>0</v>
      </c>
      <c r="E1104" s="50">
        <v>500</v>
      </c>
      <c r="F1104" s="50">
        <v>222.93</v>
      </c>
      <c r="G1104" s="50">
        <v>0</v>
      </c>
      <c r="H1104" s="50">
        <f t="shared" si="447"/>
        <v>44.586000000000006</v>
      </c>
    </row>
    <row r="1105" spans="1:8" ht="29.25" customHeight="1" x14ac:dyDescent="0.25">
      <c r="A1105" s="58">
        <v>329</v>
      </c>
      <c r="B1105" s="58" t="s">
        <v>63</v>
      </c>
      <c r="C1105" s="47">
        <f>C1106+C1107</f>
        <v>0</v>
      </c>
      <c r="D1105" s="47">
        <f t="shared" ref="D1105:F1105" si="453">D1106+D1107</f>
        <v>0</v>
      </c>
      <c r="E1105" s="47">
        <f t="shared" si="453"/>
        <v>4425.74</v>
      </c>
      <c r="F1105" s="47">
        <f t="shared" si="453"/>
        <v>2946.2299999999996</v>
      </c>
      <c r="G1105" s="47">
        <v>0</v>
      </c>
      <c r="H1105" s="47">
        <f t="shared" si="447"/>
        <v>66.570336260150839</v>
      </c>
    </row>
    <row r="1106" spans="1:8" ht="19.7" customHeight="1" x14ac:dyDescent="0.25">
      <c r="A1106" s="84">
        <v>3293</v>
      </c>
      <c r="B1106" s="84" t="s">
        <v>67</v>
      </c>
      <c r="C1106" s="50">
        <v>0</v>
      </c>
      <c r="D1106" s="50">
        <v>0</v>
      </c>
      <c r="E1106" s="50">
        <v>500</v>
      </c>
      <c r="F1106" s="50">
        <v>193.49</v>
      </c>
      <c r="G1106" s="50">
        <v>0</v>
      </c>
      <c r="H1106" s="50">
        <f t="shared" si="447"/>
        <v>38.698</v>
      </c>
    </row>
    <row r="1107" spans="1:8" ht="27" customHeight="1" x14ac:dyDescent="0.25">
      <c r="A1107" s="87">
        <v>3299</v>
      </c>
      <c r="B1107" s="87" t="s">
        <v>63</v>
      </c>
      <c r="C1107" s="50">
        <v>0</v>
      </c>
      <c r="D1107" s="50">
        <v>0</v>
      </c>
      <c r="E1107" s="50">
        <v>3925.74</v>
      </c>
      <c r="F1107" s="50">
        <v>2752.74</v>
      </c>
      <c r="G1107" s="50">
        <v>0</v>
      </c>
      <c r="H1107" s="50">
        <f t="shared" si="447"/>
        <v>70.120283054914495</v>
      </c>
    </row>
    <row r="1108" spans="1:8" ht="24.75" customHeight="1" x14ac:dyDescent="0.25">
      <c r="A1108" s="43">
        <v>4</v>
      </c>
      <c r="B1108" s="43" t="s">
        <v>293</v>
      </c>
      <c r="C1108" s="54">
        <f>C1109</f>
        <v>0</v>
      </c>
      <c r="D1108" s="54">
        <f t="shared" ref="D1108:F1108" si="454">D1109</f>
        <v>0</v>
      </c>
      <c r="E1108" s="54">
        <f t="shared" si="454"/>
        <v>15000</v>
      </c>
      <c r="F1108" s="54">
        <f t="shared" si="454"/>
        <v>12811.76</v>
      </c>
      <c r="G1108" s="44">
        <v>0</v>
      </c>
      <c r="H1108" s="44">
        <f t="shared" si="447"/>
        <v>85.411733333333345</v>
      </c>
    </row>
    <row r="1109" spans="1:8" ht="41.25" customHeight="1" x14ac:dyDescent="0.25">
      <c r="A1109" s="45">
        <v>42</v>
      </c>
      <c r="B1109" s="46" t="s">
        <v>76</v>
      </c>
      <c r="C1109" s="47">
        <f>C1110+C1114</f>
        <v>0</v>
      </c>
      <c r="D1109" s="47">
        <f t="shared" ref="D1109" si="455">D1110+D1114</f>
        <v>0</v>
      </c>
      <c r="E1109" s="47">
        <f>E1110+E1114</f>
        <v>15000</v>
      </c>
      <c r="F1109" s="47">
        <f t="shared" ref="F1109" si="456">F1110+F1114</f>
        <v>12811.76</v>
      </c>
      <c r="G1109" s="47">
        <v>0</v>
      </c>
      <c r="H1109" s="47">
        <f t="shared" si="447"/>
        <v>85.411733333333345</v>
      </c>
    </row>
    <row r="1110" spans="1:8" ht="19.7" customHeight="1" x14ac:dyDescent="0.25">
      <c r="A1110" s="45">
        <v>422</v>
      </c>
      <c r="B1110" s="46" t="s">
        <v>77</v>
      </c>
      <c r="C1110" s="47">
        <f>C1111+C1112+C1113</f>
        <v>0</v>
      </c>
      <c r="D1110" s="47">
        <f t="shared" ref="D1110" si="457">D1111+D1112+D1113</f>
        <v>0</v>
      </c>
      <c r="E1110" s="47">
        <f>E1111+E1112+E1113</f>
        <v>12000</v>
      </c>
      <c r="F1110" s="47">
        <f t="shared" ref="F1110" si="458">F1111+F1112+F1113</f>
        <v>9835.99</v>
      </c>
      <c r="G1110" s="47">
        <v>0</v>
      </c>
      <c r="H1110" s="47">
        <f t="shared" si="447"/>
        <v>81.966583333333332</v>
      </c>
    </row>
    <row r="1111" spans="1:8" ht="19.7" customHeight="1" x14ac:dyDescent="0.25">
      <c r="A1111" s="48">
        <v>4221</v>
      </c>
      <c r="B1111" s="49" t="s">
        <v>79</v>
      </c>
      <c r="C1111" s="50">
        <v>0</v>
      </c>
      <c r="D1111" s="50">
        <v>0</v>
      </c>
      <c r="E1111" s="50">
        <v>4000</v>
      </c>
      <c r="F1111" s="50">
        <v>3236.58</v>
      </c>
      <c r="G1111" s="50">
        <v>0</v>
      </c>
      <c r="H1111" s="50">
        <f t="shared" si="447"/>
        <v>80.914500000000004</v>
      </c>
    </row>
    <row r="1112" spans="1:8" ht="22.5" customHeight="1" x14ac:dyDescent="0.25">
      <c r="A1112" s="48">
        <v>4222</v>
      </c>
      <c r="B1112" s="52" t="s">
        <v>329</v>
      </c>
      <c r="C1112" s="50">
        <v>0</v>
      </c>
      <c r="D1112" s="50">
        <v>0</v>
      </c>
      <c r="E1112" s="50">
        <v>3000</v>
      </c>
      <c r="F1112" s="50">
        <v>2109.5</v>
      </c>
      <c r="G1112" s="50">
        <v>0</v>
      </c>
      <c r="H1112" s="50">
        <f t="shared" si="447"/>
        <v>70.316666666666677</v>
      </c>
    </row>
    <row r="1113" spans="1:8" ht="27.75" customHeight="1" x14ac:dyDescent="0.25">
      <c r="A1113" s="48">
        <v>4226</v>
      </c>
      <c r="B1113" s="52" t="s">
        <v>343</v>
      </c>
      <c r="C1113" s="50">
        <v>0</v>
      </c>
      <c r="D1113" s="50">
        <v>0</v>
      </c>
      <c r="E1113" s="50">
        <v>5000</v>
      </c>
      <c r="F1113" s="50">
        <v>4489.91</v>
      </c>
      <c r="G1113" s="50">
        <v>0</v>
      </c>
      <c r="H1113" s="50">
        <f t="shared" si="447"/>
        <v>89.798199999999994</v>
      </c>
    </row>
    <row r="1114" spans="1:8" ht="19.7" customHeight="1" x14ac:dyDescent="0.25">
      <c r="A1114" s="45">
        <v>424</v>
      </c>
      <c r="B1114" s="51" t="s">
        <v>81</v>
      </c>
      <c r="C1114" s="47">
        <f>C1115</f>
        <v>0</v>
      </c>
      <c r="D1114" s="47">
        <f t="shared" ref="D1114:F1114" si="459">D1115</f>
        <v>0</v>
      </c>
      <c r="E1114" s="47">
        <f t="shared" si="459"/>
        <v>3000</v>
      </c>
      <c r="F1114" s="47">
        <f t="shared" si="459"/>
        <v>2975.77</v>
      </c>
      <c r="G1114" s="47">
        <v>0</v>
      </c>
      <c r="H1114" s="47">
        <f t="shared" si="447"/>
        <v>99.192333333333337</v>
      </c>
    </row>
    <row r="1115" spans="1:8" ht="19.7" customHeight="1" x14ac:dyDescent="0.25">
      <c r="A1115" s="48">
        <v>4241</v>
      </c>
      <c r="B1115" s="52" t="s">
        <v>81</v>
      </c>
      <c r="C1115" s="50">
        <v>0</v>
      </c>
      <c r="D1115" s="50">
        <v>0</v>
      </c>
      <c r="E1115" s="50">
        <v>3000</v>
      </c>
      <c r="F1115" s="50">
        <v>2975.77</v>
      </c>
      <c r="G1115" s="50">
        <v>0</v>
      </c>
      <c r="H1115" s="50">
        <f t="shared" si="447"/>
        <v>99.192333333333337</v>
      </c>
    </row>
    <row r="1116" spans="1:8" ht="19.7" customHeight="1" x14ac:dyDescent="0.25">
      <c r="A1116" s="312" t="s">
        <v>246</v>
      </c>
      <c r="B1116" s="313"/>
      <c r="C1116" s="54">
        <f>C1092+C1108</f>
        <v>0</v>
      </c>
      <c r="D1116" s="54">
        <f>D1092+D1108</f>
        <v>0</v>
      </c>
      <c r="E1116" s="54">
        <f>E1092+E1108</f>
        <v>40925.74</v>
      </c>
      <c r="F1116" s="54">
        <f>F1092+F1108</f>
        <v>33358.25</v>
      </c>
      <c r="G1116" s="44">
        <v>0</v>
      </c>
      <c r="H1116" s="44">
        <f t="shared" si="447"/>
        <v>81.509216449110028</v>
      </c>
    </row>
    <row r="1117" spans="1:8" ht="46.5" customHeight="1" x14ac:dyDescent="0.25">
      <c r="A1117" s="156"/>
      <c r="B1117" s="93"/>
      <c r="C1117" s="59"/>
      <c r="D1117" s="59"/>
      <c r="E1117" s="59"/>
      <c r="F1117" s="59"/>
      <c r="G1117" s="59"/>
      <c r="H1117" s="60"/>
    </row>
    <row r="1118" spans="1:8" ht="19.7" customHeight="1" x14ac:dyDescent="0.25">
      <c r="A1118" s="317" t="s">
        <v>137</v>
      </c>
      <c r="B1118" s="317"/>
      <c r="C1118" s="317"/>
      <c r="D1118" s="238"/>
      <c r="E1118" s="238"/>
      <c r="F1118" s="238"/>
      <c r="G1118" s="238"/>
      <c r="H1118" s="239"/>
    </row>
    <row r="1119" spans="1:8" ht="26.25" customHeight="1" x14ac:dyDescent="0.25">
      <c r="A1119" s="266" t="s">
        <v>1</v>
      </c>
      <c r="B1119" s="266" t="s">
        <v>10</v>
      </c>
      <c r="C1119" s="266" t="s">
        <v>355</v>
      </c>
      <c r="D1119" s="266" t="s">
        <v>354</v>
      </c>
      <c r="E1119" s="266" t="s">
        <v>356</v>
      </c>
      <c r="F1119" s="266" t="s">
        <v>357</v>
      </c>
      <c r="G1119" s="266" t="s">
        <v>358</v>
      </c>
      <c r="H1119" s="267" t="s">
        <v>359</v>
      </c>
    </row>
    <row r="1120" spans="1:8" ht="19.7" customHeight="1" x14ac:dyDescent="0.25">
      <c r="A1120" s="268">
        <v>3</v>
      </c>
      <c r="B1120" s="268" t="s">
        <v>254</v>
      </c>
      <c r="C1120" s="269">
        <f>C1121</f>
        <v>15694.66</v>
      </c>
      <c r="D1120" s="269">
        <f>D1121+D1124+D1128</f>
        <v>0</v>
      </c>
      <c r="E1120" s="269">
        <f>E1121+E1136</f>
        <v>143927.9</v>
      </c>
      <c r="F1120" s="269">
        <f>F1121+F1136</f>
        <v>75541.42</v>
      </c>
      <c r="G1120" s="269">
        <f>F1120/C1120*100</f>
        <v>481.31925126125702</v>
      </c>
      <c r="H1120" s="269">
        <f>F1120/E1120*100</f>
        <v>52.485598692122934</v>
      </c>
    </row>
    <row r="1121" spans="1:8" ht="19.7" customHeight="1" x14ac:dyDescent="0.25">
      <c r="A1121" s="240">
        <v>32</v>
      </c>
      <c r="B1121" s="241" t="s">
        <v>33</v>
      </c>
      <c r="C1121" s="242">
        <f>C1122+C1124+C1128+C1133</f>
        <v>15694.66</v>
      </c>
      <c r="D1121" s="242">
        <f>D1122+D1124+D1128+D1133</f>
        <v>0</v>
      </c>
      <c r="E1121" s="242">
        <f>E1122+E1124+E1128+E1133</f>
        <v>137344.79</v>
      </c>
      <c r="F1121" s="242">
        <f>F1122+F1124+F1128+F1133</f>
        <v>68958.31</v>
      </c>
      <c r="G1121" s="242">
        <f t="shared" ref="G1121:G1149" si="460">F1121/C1121*100</f>
        <v>439.37434770807391</v>
      </c>
      <c r="H1121" s="242">
        <f t="shared" ref="H1121:H1149" si="461">F1121/E1121*100</f>
        <v>50.208173167689864</v>
      </c>
    </row>
    <row r="1122" spans="1:8" ht="22.5" customHeight="1" x14ac:dyDescent="0.25">
      <c r="A1122" s="240">
        <v>321</v>
      </c>
      <c r="B1122" s="241" t="s">
        <v>34</v>
      </c>
      <c r="C1122" s="242">
        <f>C1123</f>
        <v>1970.4</v>
      </c>
      <c r="D1122" s="242">
        <f>D1123</f>
        <v>0</v>
      </c>
      <c r="E1122" s="242">
        <f>E1123</f>
        <v>8000</v>
      </c>
      <c r="F1122" s="242">
        <f t="shared" ref="F1122" si="462">F1123</f>
        <v>4367.67</v>
      </c>
      <c r="G1122" s="242">
        <f t="shared" si="460"/>
        <v>221.66412911084041</v>
      </c>
      <c r="H1122" s="242">
        <f t="shared" si="461"/>
        <v>54.595875000000007</v>
      </c>
    </row>
    <row r="1123" spans="1:8" ht="19.7" customHeight="1" x14ac:dyDescent="0.25">
      <c r="A1123" s="243">
        <v>3211</v>
      </c>
      <c r="B1123" s="244" t="s">
        <v>36</v>
      </c>
      <c r="C1123" s="245">
        <v>1970.4</v>
      </c>
      <c r="D1123" s="245">
        <v>0</v>
      </c>
      <c r="E1123" s="245">
        <v>8000</v>
      </c>
      <c r="F1123" s="245">
        <v>4367.67</v>
      </c>
      <c r="G1123" s="245">
        <f t="shared" si="460"/>
        <v>221.66412911084041</v>
      </c>
      <c r="H1123" s="245">
        <f t="shared" si="461"/>
        <v>54.595875000000007</v>
      </c>
    </row>
    <row r="1124" spans="1:8" ht="24.6" customHeight="1" x14ac:dyDescent="0.25">
      <c r="A1124" s="240">
        <v>322</v>
      </c>
      <c r="B1124" s="241" t="s">
        <v>41</v>
      </c>
      <c r="C1124" s="242">
        <f>C1125+C1127</f>
        <v>1799.26</v>
      </c>
      <c r="D1124" s="242">
        <f>D1125+D1127</f>
        <v>0</v>
      </c>
      <c r="E1124" s="242">
        <f>E1125+E1127</f>
        <v>15444.79</v>
      </c>
      <c r="F1124" s="242">
        <f>F1125+F1127+F1126</f>
        <v>8023.4</v>
      </c>
      <c r="G1124" s="242">
        <f t="shared" si="460"/>
        <v>445.92777030557011</v>
      </c>
      <c r="H1124" s="242">
        <f t="shared" si="461"/>
        <v>51.948909632309658</v>
      </c>
    </row>
    <row r="1125" spans="1:8" ht="27.75" customHeight="1" x14ac:dyDescent="0.25">
      <c r="A1125" s="243">
        <v>3221</v>
      </c>
      <c r="B1125" s="244" t="s">
        <v>43</v>
      </c>
      <c r="C1125" s="245">
        <v>530.27</v>
      </c>
      <c r="D1125" s="245">
        <v>0</v>
      </c>
      <c r="E1125" s="245">
        <v>6000</v>
      </c>
      <c r="F1125" s="245">
        <v>1767.63</v>
      </c>
      <c r="G1125" s="245">
        <f t="shared" si="460"/>
        <v>333.34527693439196</v>
      </c>
      <c r="H1125" s="245">
        <v>0</v>
      </c>
    </row>
    <row r="1126" spans="1:8" ht="19.7" customHeight="1" x14ac:dyDescent="0.25">
      <c r="A1126" s="48">
        <v>3222</v>
      </c>
      <c r="B1126" s="49" t="s">
        <v>44</v>
      </c>
      <c r="C1126" s="50">
        <v>0</v>
      </c>
      <c r="D1126" s="50">
        <v>0</v>
      </c>
      <c r="E1126" s="50">
        <v>0</v>
      </c>
      <c r="F1126" s="50">
        <v>615.55999999999995</v>
      </c>
      <c r="G1126" s="245">
        <v>0</v>
      </c>
      <c r="H1126" s="245">
        <v>0</v>
      </c>
    </row>
    <row r="1127" spans="1:8" ht="19.7" customHeight="1" x14ac:dyDescent="0.25">
      <c r="A1127" s="243">
        <v>3225</v>
      </c>
      <c r="B1127" s="244" t="s">
        <v>111</v>
      </c>
      <c r="C1127" s="245">
        <v>1268.99</v>
      </c>
      <c r="D1127" s="245">
        <v>0</v>
      </c>
      <c r="E1127" s="245">
        <v>9444.7900000000009</v>
      </c>
      <c r="F1127" s="245">
        <v>5640.21</v>
      </c>
      <c r="G1127" s="245">
        <f t="shared" si="460"/>
        <v>444.46449538609443</v>
      </c>
      <c r="H1127" s="245">
        <f t="shared" si="461"/>
        <v>59.717685623502483</v>
      </c>
    </row>
    <row r="1128" spans="1:8" ht="19.7" customHeight="1" x14ac:dyDescent="0.25">
      <c r="A1128" s="240">
        <v>323</v>
      </c>
      <c r="B1128" s="241" t="s">
        <v>49</v>
      </c>
      <c r="C1128" s="242">
        <f>C1129+C1131+C1132</f>
        <v>11925</v>
      </c>
      <c r="D1128" s="242">
        <f>D1129+D1131+D1132</f>
        <v>0</v>
      </c>
      <c r="E1128" s="242">
        <f>E1129+E1131+E1132+E1130</f>
        <v>108900</v>
      </c>
      <c r="F1128" s="242">
        <f>F1129+F1131+F1132+F1130</f>
        <v>53368.02</v>
      </c>
      <c r="G1128" s="242">
        <f t="shared" si="460"/>
        <v>447.53056603773587</v>
      </c>
      <c r="H1128" s="242">
        <f t="shared" si="461"/>
        <v>49.006446280991732</v>
      </c>
    </row>
    <row r="1129" spans="1:8" ht="28.5" customHeight="1" x14ac:dyDescent="0.25">
      <c r="A1129" s="243">
        <v>3231</v>
      </c>
      <c r="B1129" s="244" t="s">
        <v>51</v>
      </c>
      <c r="C1129" s="245">
        <v>250</v>
      </c>
      <c r="D1129" s="245">
        <v>0</v>
      </c>
      <c r="E1129" s="245">
        <v>5000</v>
      </c>
      <c r="F1129" s="245">
        <v>837.52</v>
      </c>
      <c r="G1129" s="245">
        <f t="shared" si="460"/>
        <v>335.00799999999998</v>
      </c>
      <c r="H1129" s="245">
        <f t="shared" si="461"/>
        <v>16.750399999999999</v>
      </c>
    </row>
    <row r="1130" spans="1:8" ht="25.5" customHeight="1" x14ac:dyDescent="0.25">
      <c r="A1130" s="131">
        <v>3233</v>
      </c>
      <c r="B1130" s="132" t="s">
        <v>323</v>
      </c>
      <c r="C1130" s="50">
        <v>0</v>
      </c>
      <c r="D1130" s="50">
        <v>0</v>
      </c>
      <c r="E1130" s="50">
        <v>5000</v>
      </c>
      <c r="F1130" s="50">
        <v>330.5</v>
      </c>
      <c r="G1130" s="50">
        <v>0</v>
      </c>
      <c r="H1130" s="50">
        <f t="shared" si="461"/>
        <v>6.61</v>
      </c>
    </row>
    <row r="1131" spans="1:8" ht="31.5" customHeight="1" x14ac:dyDescent="0.25">
      <c r="A1131" s="131">
        <v>3235</v>
      </c>
      <c r="B1131" s="132" t="s">
        <v>265</v>
      </c>
      <c r="C1131" s="50">
        <v>135</v>
      </c>
      <c r="D1131" s="50">
        <v>0</v>
      </c>
      <c r="E1131" s="50">
        <v>0</v>
      </c>
      <c r="F1131" s="50">
        <v>0</v>
      </c>
      <c r="G1131" s="50">
        <f t="shared" si="460"/>
        <v>0</v>
      </c>
      <c r="H1131" s="50">
        <v>0</v>
      </c>
    </row>
    <row r="1132" spans="1:8" ht="19.7" customHeight="1" x14ac:dyDescent="0.25">
      <c r="A1132" s="131">
        <v>3237</v>
      </c>
      <c r="B1132" s="132" t="s">
        <v>295</v>
      </c>
      <c r="C1132" s="50">
        <v>11540</v>
      </c>
      <c r="D1132" s="50">
        <v>0</v>
      </c>
      <c r="E1132" s="50">
        <v>98900</v>
      </c>
      <c r="F1132" s="50">
        <v>52200</v>
      </c>
      <c r="G1132" s="50">
        <f t="shared" si="460"/>
        <v>452.33968804159446</v>
      </c>
      <c r="H1132" s="50">
        <f t="shared" si="461"/>
        <v>52.780586450960563</v>
      </c>
    </row>
    <row r="1133" spans="1:8" ht="28.5" customHeight="1" x14ac:dyDescent="0.25">
      <c r="A1133" s="45">
        <v>329</v>
      </c>
      <c r="B1133" s="46" t="s">
        <v>63</v>
      </c>
      <c r="C1133" s="47">
        <f>C1134</f>
        <v>0</v>
      </c>
      <c r="D1133" s="47">
        <f t="shared" ref="D1133" si="463">D1134</f>
        <v>0</v>
      </c>
      <c r="E1133" s="47">
        <f>E1134</f>
        <v>5000</v>
      </c>
      <c r="F1133" s="47">
        <f t="shared" ref="F1133" si="464">F1134</f>
        <v>3199.22</v>
      </c>
      <c r="G1133" s="47">
        <v>0</v>
      </c>
      <c r="H1133" s="47">
        <f t="shared" si="461"/>
        <v>63.984399999999994</v>
      </c>
    </row>
    <row r="1134" spans="1:8" ht="33" customHeight="1" x14ac:dyDescent="0.25">
      <c r="A1134" s="131">
        <v>3299</v>
      </c>
      <c r="B1134" s="132" t="s">
        <v>63</v>
      </c>
      <c r="C1134" s="50">
        <v>0</v>
      </c>
      <c r="D1134" s="50">
        <v>0</v>
      </c>
      <c r="E1134" s="50">
        <v>5000</v>
      </c>
      <c r="F1134" s="50">
        <v>3199.22</v>
      </c>
      <c r="G1134" s="50">
        <v>0</v>
      </c>
      <c r="H1134" s="50">
        <f t="shared" si="461"/>
        <v>63.984399999999994</v>
      </c>
    </row>
    <row r="1135" spans="1:8" ht="0.75" hidden="1" customHeight="1" x14ac:dyDescent="0.25">
      <c r="A1135" s="234"/>
      <c r="B1135" s="235"/>
      <c r="C1135" s="233"/>
      <c r="D1135" s="233"/>
      <c r="E1135" s="233"/>
      <c r="F1135" s="233"/>
      <c r="G1135" s="50">
        <v>0</v>
      </c>
      <c r="H1135" s="50" t="e">
        <f t="shared" si="461"/>
        <v>#DIV/0!</v>
      </c>
    </row>
    <row r="1136" spans="1:8" ht="27" customHeight="1" x14ac:dyDescent="0.25">
      <c r="A1136" s="45">
        <v>37</v>
      </c>
      <c r="B1136" s="46" t="s">
        <v>367</v>
      </c>
      <c r="C1136" s="47">
        <f>C1137</f>
        <v>0</v>
      </c>
      <c r="D1136" s="47">
        <f t="shared" ref="D1136:F1136" si="465">D1137</f>
        <v>0</v>
      </c>
      <c r="E1136" s="47">
        <f t="shared" si="465"/>
        <v>6583.11</v>
      </c>
      <c r="F1136" s="47">
        <f t="shared" si="465"/>
        <v>6583.11</v>
      </c>
      <c r="G1136" s="50">
        <v>0</v>
      </c>
      <c r="H1136" s="50">
        <f t="shared" si="461"/>
        <v>100</v>
      </c>
    </row>
    <row r="1137" spans="1:8" ht="39" customHeight="1" x14ac:dyDescent="0.25">
      <c r="A1137" s="246">
        <v>372</v>
      </c>
      <c r="B1137" s="247" t="s">
        <v>366</v>
      </c>
      <c r="C1137" s="47">
        <v>0</v>
      </c>
      <c r="D1137" s="47">
        <v>0</v>
      </c>
      <c r="E1137" s="47">
        <f>E1138</f>
        <v>6583.11</v>
      </c>
      <c r="F1137" s="47">
        <f>F1138</f>
        <v>6583.11</v>
      </c>
      <c r="G1137" s="47">
        <v>0</v>
      </c>
      <c r="H1137" s="47">
        <f t="shared" si="461"/>
        <v>100</v>
      </c>
    </row>
    <row r="1138" spans="1:8" ht="33.75" customHeight="1" x14ac:dyDescent="0.25">
      <c r="A1138" s="48">
        <v>3722</v>
      </c>
      <c r="B1138" s="49" t="s">
        <v>367</v>
      </c>
      <c r="C1138" s="50">
        <v>0</v>
      </c>
      <c r="D1138" s="50">
        <v>0</v>
      </c>
      <c r="E1138" s="50">
        <v>6583.11</v>
      </c>
      <c r="F1138" s="50">
        <v>6583.11</v>
      </c>
      <c r="G1138" s="50">
        <v>0</v>
      </c>
      <c r="H1138" s="50">
        <v>0</v>
      </c>
    </row>
    <row r="1139" spans="1:8" ht="36.75" customHeight="1" x14ac:dyDescent="0.25">
      <c r="A1139" s="128">
        <v>4</v>
      </c>
      <c r="B1139" s="128" t="s">
        <v>273</v>
      </c>
      <c r="C1139" s="54">
        <f>C1140+C1146</f>
        <v>8023.97</v>
      </c>
      <c r="D1139" s="54">
        <f>D1140+D1146</f>
        <v>0</v>
      </c>
      <c r="E1139" s="54">
        <f>E1140+E1146</f>
        <v>368119</v>
      </c>
      <c r="F1139" s="54">
        <f>F1140+F1146</f>
        <v>27861.61</v>
      </c>
      <c r="G1139" s="44">
        <f t="shared" si="460"/>
        <v>347.22973789782367</v>
      </c>
      <c r="H1139" s="44">
        <f t="shared" si="461"/>
        <v>7.5686422053738056</v>
      </c>
    </row>
    <row r="1140" spans="1:8" ht="36" customHeight="1" x14ac:dyDescent="0.25">
      <c r="A1140" s="45">
        <v>42</v>
      </c>
      <c r="B1140" s="58" t="s">
        <v>333</v>
      </c>
      <c r="C1140" s="47">
        <f>C1141+C1144</f>
        <v>8023.97</v>
      </c>
      <c r="D1140" s="47">
        <f>D1141+D1144</f>
        <v>0</v>
      </c>
      <c r="E1140" s="47">
        <f>E1141+E1144</f>
        <v>220444</v>
      </c>
      <c r="F1140" s="47">
        <f>F1141+F1144</f>
        <v>10784.869999999999</v>
      </c>
      <c r="G1140" s="47">
        <f t="shared" si="460"/>
        <v>134.40815456687898</v>
      </c>
      <c r="H1140" s="47">
        <f t="shared" si="461"/>
        <v>4.8923400047177514</v>
      </c>
    </row>
    <row r="1141" spans="1:8" ht="19.7" customHeight="1" x14ac:dyDescent="0.25">
      <c r="A1141" s="45">
        <v>422</v>
      </c>
      <c r="B1141" s="58" t="s">
        <v>77</v>
      </c>
      <c r="C1141" s="47">
        <f>C1142+C1143</f>
        <v>0</v>
      </c>
      <c r="D1141" s="47">
        <f t="shared" ref="D1141:F1141" si="466">D1142+D1143</f>
        <v>0</v>
      </c>
      <c r="E1141" s="47">
        <f t="shared" si="466"/>
        <v>220444</v>
      </c>
      <c r="F1141" s="47">
        <f t="shared" si="466"/>
        <v>2443.7199999999998</v>
      </c>
      <c r="G1141" s="47">
        <v>0</v>
      </c>
      <c r="H1141" s="47">
        <f t="shared" si="461"/>
        <v>1.108544573678576</v>
      </c>
    </row>
    <row r="1142" spans="1:8" ht="19.7" customHeight="1" x14ac:dyDescent="0.25">
      <c r="A1142" s="133">
        <v>4221</v>
      </c>
      <c r="B1142" s="87" t="s">
        <v>79</v>
      </c>
      <c r="C1142" s="50">
        <v>0</v>
      </c>
      <c r="D1142" s="50">
        <v>0</v>
      </c>
      <c r="E1142" s="50">
        <v>150000</v>
      </c>
      <c r="F1142" s="50">
        <v>170</v>
      </c>
      <c r="G1142" s="50">
        <v>0</v>
      </c>
      <c r="H1142" s="50">
        <f t="shared" si="461"/>
        <v>0.11333333333333334</v>
      </c>
    </row>
    <row r="1143" spans="1:8" ht="19.7" customHeight="1" x14ac:dyDescent="0.25">
      <c r="A1143" s="133">
        <v>4226</v>
      </c>
      <c r="B1143" s="87" t="s">
        <v>328</v>
      </c>
      <c r="C1143" s="50">
        <v>0</v>
      </c>
      <c r="D1143" s="50">
        <v>0</v>
      </c>
      <c r="E1143" s="50">
        <v>70444</v>
      </c>
      <c r="F1143" s="50">
        <v>2273.7199999999998</v>
      </c>
      <c r="G1143" s="50">
        <v>0</v>
      </c>
      <c r="H1143" s="50">
        <v>0</v>
      </c>
    </row>
    <row r="1144" spans="1:8" ht="19.7" customHeight="1" x14ac:dyDescent="0.25">
      <c r="A1144" s="45">
        <v>424</v>
      </c>
      <c r="B1144" s="46" t="s">
        <v>81</v>
      </c>
      <c r="C1144" s="47">
        <f>C1145</f>
        <v>8023.97</v>
      </c>
      <c r="D1144" s="47">
        <f t="shared" ref="D1144:F1144" si="467">D1145</f>
        <v>0</v>
      </c>
      <c r="E1144" s="47">
        <f t="shared" si="467"/>
        <v>0</v>
      </c>
      <c r="F1144" s="47">
        <f t="shared" si="467"/>
        <v>8341.15</v>
      </c>
      <c r="G1144" s="47">
        <f t="shared" si="460"/>
        <v>103.95290610508263</v>
      </c>
      <c r="H1144" s="47">
        <v>0</v>
      </c>
    </row>
    <row r="1145" spans="1:8" ht="19.7" customHeight="1" x14ac:dyDescent="0.25">
      <c r="A1145" s="48">
        <v>4241</v>
      </c>
      <c r="B1145" s="49" t="s">
        <v>81</v>
      </c>
      <c r="C1145" s="50">
        <v>8023.97</v>
      </c>
      <c r="D1145" s="50">
        <v>0</v>
      </c>
      <c r="E1145" s="50">
        <v>0</v>
      </c>
      <c r="F1145" s="50">
        <v>8341.15</v>
      </c>
      <c r="G1145" s="50">
        <f t="shared" si="460"/>
        <v>103.95290610508263</v>
      </c>
      <c r="H1145" s="50">
        <v>0</v>
      </c>
    </row>
    <row r="1146" spans="1:8" ht="46.5" customHeight="1" x14ac:dyDescent="0.25">
      <c r="A1146" s="45">
        <v>45</v>
      </c>
      <c r="B1146" s="51" t="s">
        <v>269</v>
      </c>
      <c r="C1146" s="47">
        <f>C1147</f>
        <v>0</v>
      </c>
      <c r="D1146" s="47">
        <f t="shared" ref="D1146:F1147" si="468">D1147</f>
        <v>0</v>
      </c>
      <c r="E1146" s="47">
        <f t="shared" si="468"/>
        <v>147675</v>
      </c>
      <c r="F1146" s="47">
        <f t="shared" si="468"/>
        <v>17076.740000000002</v>
      </c>
      <c r="G1146" s="47">
        <v>0</v>
      </c>
      <c r="H1146" s="47">
        <f t="shared" si="461"/>
        <v>11.563731166412731</v>
      </c>
    </row>
    <row r="1147" spans="1:8" ht="30.75" customHeight="1" x14ac:dyDescent="0.25">
      <c r="A1147" s="45">
        <v>451</v>
      </c>
      <c r="B1147" s="51" t="s">
        <v>84</v>
      </c>
      <c r="C1147" s="47">
        <f>C1148</f>
        <v>0</v>
      </c>
      <c r="D1147" s="47">
        <f t="shared" si="468"/>
        <v>0</v>
      </c>
      <c r="E1147" s="47">
        <f t="shared" si="468"/>
        <v>147675</v>
      </c>
      <c r="F1147" s="47">
        <f t="shared" si="468"/>
        <v>17076.740000000002</v>
      </c>
      <c r="G1147" s="47">
        <v>0</v>
      </c>
      <c r="H1147" s="47">
        <f t="shared" si="461"/>
        <v>11.563731166412731</v>
      </c>
    </row>
    <row r="1148" spans="1:8" ht="24" customHeight="1" x14ac:dyDescent="0.25">
      <c r="A1148" s="48">
        <v>4511</v>
      </c>
      <c r="B1148" s="52" t="s">
        <v>84</v>
      </c>
      <c r="C1148" s="50">
        <v>0</v>
      </c>
      <c r="D1148" s="50">
        <v>0</v>
      </c>
      <c r="E1148" s="50">
        <v>147675</v>
      </c>
      <c r="F1148" s="50">
        <v>17076.740000000002</v>
      </c>
      <c r="G1148" s="50">
        <v>0</v>
      </c>
      <c r="H1148" s="50">
        <f t="shared" si="461"/>
        <v>11.563731166412731</v>
      </c>
    </row>
    <row r="1149" spans="1:8" ht="19.7" customHeight="1" x14ac:dyDescent="0.25">
      <c r="A1149" s="312" t="s">
        <v>242</v>
      </c>
      <c r="B1149" s="313"/>
      <c r="C1149" s="54">
        <f>C1120+C1139</f>
        <v>23718.63</v>
      </c>
      <c r="D1149" s="54">
        <f>D1120+D1139</f>
        <v>0</v>
      </c>
      <c r="E1149" s="54">
        <f>E1120+E1139</f>
        <v>512046.9</v>
      </c>
      <c r="F1149" s="54">
        <f>F1120+F1139</f>
        <v>103403.03</v>
      </c>
      <c r="G1149" s="44">
        <f t="shared" si="460"/>
        <v>435.95700932136464</v>
      </c>
      <c r="H1149" s="44">
        <f t="shared" si="461"/>
        <v>20.194054489930512</v>
      </c>
    </row>
    <row r="1150" spans="1:8" ht="19.7" customHeight="1" x14ac:dyDescent="0.25">
      <c r="A1150" s="100"/>
      <c r="B1150" s="100"/>
      <c r="C1150" s="59"/>
      <c r="D1150" s="59"/>
      <c r="E1150" s="59"/>
      <c r="F1150" s="59"/>
      <c r="G1150" s="59"/>
      <c r="H1150" s="59"/>
    </row>
    <row r="1151" spans="1:8" ht="36" customHeight="1" x14ac:dyDescent="0.25">
      <c r="A1151" s="314" t="s">
        <v>291</v>
      </c>
      <c r="B1151" s="314"/>
      <c r="C1151" s="314"/>
      <c r="D1151" s="59"/>
      <c r="E1151" s="59"/>
      <c r="F1151" s="59"/>
      <c r="G1151" s="59"/>
      <c r="H1151" s="60"/>
    </row>
    <row r="1152" spans="1:8" ht="27.75" customHeight="1" x14ac:dyDescent="0.25">
      <c r="A1152" s="6" t="s">
        <v>1</v>
      </c>
      <c r="B1152" s="6" t="s">
        <v>10</v>
      </c>
      <c r="C1152" s="6" t="s">
        <v>355</v>
      </c>
      <c r="D1152" s="6" t="s">
        <v>354</v>
      </c>
      <c r="E1152" s="6" t="s">
        <v>356</v>
      </c>
      <c r="F1152" s="6" t="s">
        <v>357</v>
      </c>
      <c r="G1152" s="6" t="s">
        <v>358</v>
      </c>
      <c r="H1152" s="7" t="s">
        <v>359</v>
      </c>
    </row>
    <row r="1153" spans="1:8" ht="19.7" customHeight="1" x14ac:dyDescent="0.25">
      <c r="A1153" s="43">
        <v>3</v>
      </c>
      <c r="B1153" s="43" t="s">
        <v>254</v>
      </c>
      <c r="C1153" s="44">
        <f>C1154</f>
        <v>0</v>
      </c>
      <c r="D1153" s="44">
        <f>D1154</f>
        <v>0</v>
      </c>
      <c r="E1153" s="44">
        <f>E1154</f>
        <v>0</v>
      </c>
      <c r="F1153" s="44">
        <f t="shared" ref="F1153" si="469">F1154</f>
        <v>0</v>
      </c>
      <c r="G1153" s="44">
        <v>0</v>
      </c>
      <c r="H1153" s="44">
        <v>0</v>
      </c>
    </row>
    <row r="1154" spans="1:8" ht="19.7" customHeight="1" x14ac:dyDescent="0.25">
      <c r="A1154" s="45">
        <v>32</v>
      </c>
      <c r="B1154" s="46" t="s">
        <v>33</v>
      </c>
      <c r="C1154" s="47">
        <f>C1157+C1155</f>
        <v>0</v>
      </c>
      <c r="D1154" s="47">
        <f>D1157+D1155</f>
        <v>0</v>
      </c>
      <c r="E1154" s="47">
        <f>E1157+E1155</f>
        <v>0</v>
      </c>
      <c r="F1154" s="47">
        <f t="shared" ref="F1154" si="470">F1157+F1155</f>
        <v>0</v>
      </c>
      <c r="G1154" s="47">
        <v>0</v>
      </c>
      <c r="H1154" s="47">
        <v>0</v>
      </c>
    </row>
    <row r="1155" spans="1:8" ht="30" customHeight="1" x14ac:dyDescent="0.25">
      <c r="A1155" s="45">
        <v>321</v>
      </c>
      <c r="B1155" s="26" t="s">
        <v>34</v>
      </c>
      <c r="C1155" s="47">
        <f>C1156</f>
        <v>0</v>
      </c>
      <c r="D1155" s="47">
        <f>D1156</f>
        <v>0</v>
      </c>
      <c r="E1155" s="47">
        <f>E1156</f>
        <v>0</v>
      </c>
      <c r="F1155" s="47">
        <f t="shared" ref="F1155" si="471">F1156</f>
        <v>0</v>
      </c>
      <c r="G1155" s="47">
        <v>0</v>
      </c>
      <c r="H1155" s="47">
        <v>0</v>
      </c>
    </row>
    <row r="1156" spans="1:8" ht="19.7" customHeight="1" x14ac:dyDescent="0.25">
      <c r="A1156" s="48">
        <v>3211</v>
      </c>
      <c r="B1156" s="49" t="s">
        <v>36</v>
      </c>
      <c r="C1156" s="50">
        <v>0</v>
      </c>
      <c r="D1156" s="50">
        <v>0</v>
      </c>
      <c r="E1156" s="50">
        <v>0</v>
      </c>
      <c r="F1156" s="50">
        <v>0</v>
      </c>
      <c r="G1156" s="50">
        <v>0</v>
      </c>
      <c r="H1156" s="50">
        <v>0</v>
      </c>
    </row>
    <row r="1157" spans="1:8" ht="19.7" customHeight="1" x14ac:dyDescent="0.25">
      <c r="A1157" s="45">
        <v>323</v>
      </c>
      <c r="B1157" s="46" t="s">
        <v>49</v>
      </c>
      <c r="C1157" s="47">
        <f>C1158+C1159</f>
        <v>0</v>
      </c>
      <c r="D1157" s="47">
        <f>D1158+D1159</f>
        <v>0</v>
      </c>
      <c r="E1157" s="47">
        <f>E1158+E1159</f>
        <v>0</v>
      </c>
      <c r="F1157" s="47">
        <f t="shared" ref="F1157" si="472">F1158+F1159</f>
        <v>0</v>
      </c>
      <c r="G1157" s="47">
        <v>0</v>
      </c>
      <c r="H1157" s="47">
        <v>0</v>
      </c>
    </row>
    <row r="1158" spans="1:8" ht="27.75" customHeight="1" x14ac:dyDescent="0.25">
      <c r="A1158" s="48">
        <v>3231</v>
      </c>
      <c r="B1158" s="49" t="s">
        <v>51</v>
      </c>
      <c r="C1158" s="50">
        <v>0</v>
      </c>
      <c r="D1158" s="50">
        <v>0</v>
      </c>
      <c r="E1158" s="50">
        <v>0</v>
      </c>
      <c r="F1158" s="50">
        <v>0</v>
      </c>
      <c r="G1158" s="50">
        <v>0</v>
      </c>
      <c r="H1158" s="50">
        <v>0</v>
      </c>
    </row>
    <row r="1159" spans="1:8" ht="18.600000000000001" hidden="1" customHeight="1" x14ac:dyDescent="0.25">
      <c r="A1159" s="131">
        <v>3225</v>
      </c>
      <c r="B1159" s="132" t="s">
        <v>265</v>
      </c>
      <c r="C1159" s="50">
        <v>0</v>
      </c>
      <c r="D1159" s="50">
        <v>0</v>
      </c>
      <c r="E1159" s="50">
        <v>0</v>
      </c>
      <c r="F1159" s="50">
        <v>0</v>
      </c>
      <c r="G1159" s="50">
        <v>0</v>
      </c>
      <c r="H1159" s="50" t="e">
        <f t="shared" ref="H1159:H1165" si="473">F1159/E1159*100</f>
        <v>#DIV/0!</v>
      </c>
    </row>
    <row r="1160" spans="1:8" ht="30.75" customHeight="1" x14ac:dyDescent="0.25">
      <c r="A1160" s="128">
        <v>4</v>
      </c>
      <c r="B1160" s="152" t="s">
        <v>273</v>
      </c>
      <c r="C1160" s="134">
        <f t="shared" ref="C1160:F1162" si="474">C1161</f>
        <v>0</v>
      </c>
      <c r="D1160" s="54">
        <f t="shared" si="474"/>
        <v>0</v>
      </c>
      <c r="E1160" s="54">
        <f t="shared" si="474"/>
        <v>0</v>
      </c>
      <c r="F1160" s="54">
        <f t="shared" si="474"/>
        <v>0</v>
      </c>
      <c r="G1160" s="44">
        <v>0</v>
      </c>
      <c r="H1160" s="44">
        <v>0</v>
      </c>
    </row>
    <row r="1161" spans="1:8" ht="29.25" customHeight="1" x14ac:dyDescent="0.25">
      <c r="A1161" s="124">
        <v>42</v>
      </c>
      <c r="B1161" s="83" t="s">
        <v>273</v>
      </c>
      <c r="C1161" s="47">
        <f t="shared" si="474"/>
        <v>0</v>
      </c>
      <c r="D1161" s="47">
        <f t="shared" si="474"/>
        <v>0</v>
      </c>
      <c r="E1161" s="47">
        <f t="shared" si="474"/>
        <v>0</v>
      </c>
      <c r="F1161" s="47">
        <f t="shared" si="474"/>
        <v>0</v>
      </c>
      <c r="G1161" s="47">
        <v>0</v>
      </c>
      <c r="H1161" s="47">
        <v>0</v>
      </c>
    </row>
    <row r="1162" spans="1:8" ht="19.7" customHeight="1" x14ac:dyDescent="0.25">
      <c r="A1162" s="45">
        <v>421</v>
      </c>
      <c r="B1162" s="46" t="s">
        <v>77</v>
      </c>
      <c r="C1162" s="47">
        <f t="shared" si="474"/>
        <v>0</v>
      </c>
      <c r="D1162" s="47">
        <f t="shared" si="474"/>
        <v>0</v>
      </c>
      <c r="E1162" s="47">
        <f t="shared" si="474"/>
        <v>0</v>
      </c>
      <c r="F1162" s="47">
        <f t="shared" si="474"/>
        <v>0</v>
      </c>
      <c r="G1162" s="47">
        <v>0</v>
      </c>
      <c r="H1162" s="47">
        <v>0</v>
      </c>
    </row>
    <row r="1163" spans="1:8" ht="19.7" customHeight="1" x14ac:dyDescent="0.25">
      <c r="A1163" s="48">
        <v>4221</v>
      </c>
      <c r="B1163" s="49" t="s">
        <v>79</v>
      </c>
      <c r="C1163" s="50">
        <v>0</v>
      </c>
      <c r="D1163" s="50">
        <v>0</v>
      </c>
      <c r="E1163" s="50">
        <v>0</v>
      </c>
      <c r="F1163" s="50">
        <v>0</v>
      </c>
      <c r="G1163" s="50">
        <v>0</v>
      </c>
      <c r="H1163" s="50">
        <v>0</v>
      </c>
    </row>
    <row r="1164" spans="1:8" ht="19.7" customHeight="1" x14ac:dyDescent="0.25">
      <c r="A1164" s="312" t="s">
        <v>248</v>
      </c>
      <c r="B1164" s="313"/>
      <c r="C1164" s="54">
        <f>C1153+C1160</f>
        <v>0</v>
      </c>
      <c r="D1164" s="54">
        <f>D1153+D1160</f>
        <v>0</v>
      </c>
      <c r="E1164" s="54">
        <f>E1153+E1160</f>
        <v>0</v>
      </c>
      <c r="F1164" s="54">
        <f t="shared" ref="F1164" si="475">F1153+F1160</f>
        <v>0</v>
      </c>
      <c r="G1164" s="44">
        <v>0</v>
      </c>
      <c r="H1164" s="44">
        <v>0</v>
      </c>
    </row>
    <row r="1165" spans="1:8" ht="19.7" customHeight="1" x14ac:dyDescent="0.25">
      <c r="A1165" s="306" t="s">
        <v>266</v>
      </c>
      <c r="B1165" s="286"/>
      <c r="C1165" s="92">
        <f>C1164+C1149+C1116+C1065+C1078+C1088</f>
        <v>118317.90000000002</v>
      </c>
      <c r="D1165" s="92">
        <f>D1164+D1149+D1116+D1065+D1078</f>
        <v>17512.5</v>
      </c>
      <c r="E1165" s="92">
        <f>E1164+E1149+E1116+E1065+E1078</f>
        <v>677229.97000000009</v>
      </c>
      <c r="F1165" s="92">
        <f>F1164+F1149+F1116+F1065+F1078</f>
        <v>223487.90999999997</v>
      </c>
      <c r="G1165" s="92">
        <f t="shared" ref="G1165" si="476">F1165/C1165*100</f>
        <v>188.88765774240409</v>
      </c>
      <c r="H1165" s="92">
        <f t="shared" si="473"/>
        <v>33.000298259098003</v>
      </c>
    </row>
    <row r="1166" spans="1:8" ht="13.5" customHeight="1" x14ac:dyDescent="0.25">
      <c r="A1166" s="156"/>
      <c r="B1166" s="156"/>
      <c r="C1166" s="59"/>
      <c r="D1166" s="59"/>
      <c r="E1166" s="59"/>
      <c r="F1166" s="59"/>
      <c r="G1166" s="59"/>
      <c r="H1166" s="59"/>
    </row>
    <row r="1167" spans="1:8" ht="19.7" customHeight="1" x14ac:dyDescent="0.25">
      <c r="A1167" s="315" t="s">
        <v>309</v>
      </c>
      <c r="B1167" s="315"/>
      <c r="C1167" s="315"/>
      <c r="D1167" s="59"/>
      <c r="E1167" s="59"/>
      <c r="F1167" s="59"/>
      <c r="G1167" s="59"/>
      <c r="H1167" s="59"/>
    </row>
    <row r="1168" spans="1:8" ht="10.5" customHeight="1" x14ac:dyDescent="0.25">
      <c r="A1168" s="216"/>
      <c r="B1168" s="216"/>
      <c r="C1168" s="214"/>
      <c r="D1168" s="59"/>
      <c r="E1168" s="59"/>
      <c r="F1168" s="59"/>
      <c r="G1168" s="59"/>
      <c r="H1168" s="59"/>
    </row>
    <row r="1169" spans="1:8" ht="11.45" customHeight="1" x14ac:dyDescent="0.25">
      <c r="A1169" s="314" t="s">
        <v>306</v>
      </c>
      <c r="B1169" s="314"/>
      <c r="C1169" s="314"/>
      <c r="D1169" s="59"/>
      <c r="E1169" s="59"/>
      <c r="F1169" s="59"/>
      <c r="G1169" s="59"/>
      <c r="H1169" s="60"/>
    </row>
    <row r="1170" spans="1:8" ht="31.5" customHeight="1" x14ac:dyDescent="0.25">
      <c r="A1170" s="189" t="s">
        <v>1</v>
      </c>
      <c r="B1170" s="6" t="s">
        <v>10</v>
      </c>
      <c r="C1170" s="190" t="s">
        <v>355</v>
      </c>
      <c r="D1170" s="6" t="s">
        <v>354</v>
      </c>
      <c r="E1170" s="6" t="s">
        <v>356</v>
      </c>
      <c r="F1170" s="6" t="s">
        <v>357</v>
      </c>
      <c r="G1170" s="6" t="s">
        <v>358</v>
      </c>
      <c r="H1170" s="7" t="s">
        <v>359</v>
      </c>
    </row>
    <row r="1171" spans="1:8" ht="19.7" customHeight="1" x14ac:dyDescent="0.25">
      <c r="A1171" s="43">
        <v>3</v>
      </c>
      <c r="B1171" s="102" t="s">
        <v>254</v>
      </c>
      <c r="C1171" s="44">
        <f>C1172</f>
        <v>0</v>
      </c>
      <c r="D1171" s="44">
        <f>D1172</f>
        <v>0</v>
      </c>
      <c r="E1171" s="44">
        <f>E1172</f>
        <v>1578.88</v>
      </c>
      <c r="F1171" s="44">
        <f t="shared" ref="F1171" si="477">F1172</f>
        <v>1508.43</v>
      </c>
      <c r="G1171" s="44">
        <v>0</v>
      </c>
      <c r="H1171" s="135">
        <f>F1171/E1171*100</f>
        <v>95.53797628698824</v>
      </c>
    </row>
    <row r="1172" spans="1:8" ht="19.7" customHeight="1" x14ac:dyDescent="0.25">
      <c r="A1172" s="45">
        <v>32</v>
      </c>
      <c r="B1172" s="46" t="s">
        <v>33</v>
      </c>
      <c r="C1172" s="47">
        <f t="shared" ref="C1172:F1173" si="478">C1173</f>
        <v>0</v>
      </c>
      <c r="D1172" s="47">
        <f t="shared" si="478"/>
        <v>0</v>
      </c>
      <c r="E1172" s="47">
        <f t="shared" si="478"/>
        <v>1578.88</v>
      </c>
      <c r="F1172" s="47">
        <f t="shared" si="478"/>
        <v>1508.43</v>
      </c>
      <c r="G1172" s="47">
        <v>0</v>
      </c>
      <c r="H1172" s="47">
        <f t="shared" ref="H1172:H1176" si="479">F1172/E1172*100</f>
        <v>95.53797628698824</v>
      </c>
    </row>
    <row r="1173" spans="1:8" ht="26.25" customHeight="1" x14ac:dyDescent="0.25">
      <c r="A1173" s="45">
        <v>321</v>
      </c>
      <c r="B1173" s="46" t="s">
        <v>34</v>
      </c>
      <c r="C1173" s="47">
        <f t="shared" si="478"/>
        <v>0</v>
      </c>
      <c r="D1173" s="47">
        <f t="shared" si="478"/>
        <v>0</v>
      </c>
      <c r="E1173" s="47">
        <f t="shared" si="478"/>
        <v>1578.88</v>
      </c>
      <c r="F1173" s="47">
        <f t="shared" si="478"/>
        <v>1508.43</v>
      </c>
      <c r="G1173" s="47">
        <v>0</v>
      </c>
      <c r="H1173" s="47">
        <f t="shared" si="479"/>
        <v>95.53797628698824</v>
      </c>
    </row>
    <row r="1174" spans="1:8" ht="18" customHeight="1" x14ac:dyDescent="0.25">
      <c r="A1174" s="48">
        <v>3221</v>
      </c>
      <c r="B1174" s="49" t="s">
        <v>130</v>
      </c>
      <c r="C1174" s="50">
        <v>0</v>
      </c>
      <c r="D1174" s="50">
        <v>0</v>
      </c>
      <c r="E1174" s="50">
        <v>1578.88</v>
      </c>
      <c r="F1174" s="50">
        <v>1508.43</v>
      </c>
      <c r="G1174" s="50">
        <v>0</v>
      </c>
      <c r="H1174" s="50">
        <f t="shared" si="479"/>
        <v>95.53797628698824</v>
      </c>
    </row>
    <row r="1175" spans="1:8" ht="15" customHeight="1" x14ac:dyDescent="0.25">
      <c r="A1175" s="312" t="s">
        <v>246</v>
      </c>
      <c r="B1175" s="318"/>
      <c r="C1175" s="54">
        <f>C1171</f>
        <v>0</v>
      </c>
      <c r="D1175" s="54">
        <f>D1171</f>
        <v>0</v>
      </c>
      <c r="E1175" s="54">
        <f>E1171</f>
        <v>1578.88</v>
      </c>
      <c r="F1175" s="54">
        <f t="shared" ref="F1175" si="480">F1171</f>
        <v>1508.43</v>
      </c>
      <c r="G1175" s="44">
        <v>0</v>
      </c>
      <c r="H1175" s="135">
        <f t="shared" si="479"/>
        <v>95.53797628698824</v>
      </c>
    </row>
    <row r="1176" spans="1:8" ht="19.7" customHeight="1" x14ac:dyDescent="0.25">
      <c r="A1176" s="319" t="s">
        <v>305</v>
      </c>
      <c r="B1176" s="318"/>
      <c r="C1176" s="92">
        <f>C1171</f>
        <v>0</v>
      </c>
      <c r="D1176" s="92">
        <f t="shared" ref="D1176:F1176" si="481">D1171</f>
        <v>0</v>
      </c>
      <c r="E1176" s="92">
        <f t="shared" si="481"/>
        <v>1578.88</v>
      </c>
      <c r="F1176" s="92">
        <f t="shared" si="481"/>
        <v>1508.43</v>
      </c>
      <c r="G1176" s="92">
        <v>0</v>
      </c>
      <c r="H1176" s="92">
        <f t="shared" si="479"/>
        <v>95.53797628698824</v>
      </c>
    </row>
    <row r="1177" spans="1:8" ht="18.600000000000001" customHeight="1" x14ac:dyDescent="0.25">
      <c r="A1177" s="100"/>
      <c r="B1177" s="100"/>
      <c r="C1177" s="59"/>
      <c r="D1177" s="59"/>
      <c r="E1177" s="59"/>
      <c r="F1177" s="59"/>
      <c r="G1177" s="59"/>
      <c r="H1177" s="59"/>
    </row>
    <row r="1178" spans="1:8" ht="3" hidden="1" customHeight="1" x14ac:dyDescent="0.25">
      <c r="A1178" s="100"/>
      <c r="B1178" s="100"/>
      <c r="C1178" s="59"/>
      <c r="D1178" s="59"/>
      <c r="E1178" s="59"/>
      <c r="F1178" s="59"/>
      <c r="G1178" s="59"/>
      <c r="H1178" s="59"/>
    </row>
    <row r="1179" spans="1:8" ht="19.7" customHeight="1" x14ac:dyDescent="0.25">
      <c r="A1179" s="315" t="s">
        <v>264</v>
      </c>
      <c r="B1179" s="315"/>
      <c r="C1179" s="315"/>
      <c r="D1179" s="136"/>
      <c r="E1179" s="182"/>
      <c r="F1179" s="158"/>
      <c r="G1179" s="182"/>
      <c r="H1179" s="183"/>
    </row>
    <row r="1180" spans="1:8" ht="19.7" customHeight="1" x14ac:dyDescent="0.25">
      <c r="A1180" s="236" t="s">
        <v>151</v>
      </c>
      <c r="B1180" s="216"/>
      <c r="C1180" s="237"/>
      <c r="D1180" s="59"/>
      <c r="E1180" s="59"/>
      <c r="F1180" s="59"/>
      <c r="G1180" s="59"/>
      <c r="H1180" s="60"/>
    </row>
    <row r="1181" spans="1:8" ht="27.75" customHeight="1" x14ac:dyDescent="0.25">
      <c r="A1181" s="6" t="s">
        <v>1</v>
      </c>
      <c r="B1181" s="6" t="s">
        <v>10</v>
      </c>
      <c r="C1181" s="6" t="s">
        <v>355</v>
      </c>
      <c r="D1181" s="6" t="s">
        <v>354</v>
      </c>
      <c r="E1181" s="6" t="s">
        <v>356</v>
      </c>
      <c r="F1181" s="6" t="s">
        <v>357</v>
      </c>
      <c r="G1181" s="6" t="s">
        <v>358</v>
      </c>
      <c r="H1181" s="7" t="s">
        <v>359</v>
      </c>
    </row>
    <row r="1182" spans="1:8" ht="15" customHeight="1" x14ac:dyDescent="0.25">
      <c r="A1182" s="43">
        <v>3</v>
      </c>
      <c r="B1182" s="43" t="s">
        <v>254</v>
      </c>
      <c r="C1182" s="44">
        <f>C1183+C1190</f>
        <v>2058.9899999999998</v>
      </c>
      <c r="D1182" s="44">
        <f>D1183+D1190</f>
        <v>1856.82</v>
      </c>
      <c r="E1182" s="44">
        <f>E1183+E1190</f>
        <v>6192.3</v>
      </c>
      <c r="F1182" s="44">
        <f>F1183+F1190</f>
        <v>4250.29</v>
      </c>
      <c r="G1182" s="44">
        <f>F1182/C1182*100</f>
        <v>206.42596612902446</v>
      </c>
      <c r="H1182" s="44">
        <f>F1182/E1182*100</f>
        <v>68.638308867464431</v>
      </c>
    </row>
    <row r="1183" spans="1:8" ht="19.7" customHeight="1" x14ac:dyDescent="0.25">
      <c r="A1183" s="45">
        <v>31</v>
      </c>
      <c r="B1183" s="46" t="s">
        <v>149</v>
      </c>
      <c r="C1183" s="47">
        <f>C1186+C1184</f>
        <v>1848.99</v>
      </c>
      <c r="D1183" s="47">
        <f t="shared" ref="D1183" si="482">D1186+D1184</f>
        <v>997.52</v>
      </c>
      <c r="E1183" s="47">
        <f>E1184+E1186+E1188</f>
        <v>4922.3</v>
      </c>
      <c r="F1183" s="47">
        <f>F1186+F1184+F1188</f>
        <v>3233.49</v>
      </c>
      <c r="G1183" s="47">
        <f t="shared" ref="G1183:G1198" si="483">F1183/C1183*100</f>
        <v>174.87871757013286</v>
      </c>
      <c r="H1183" s="47">
        <f t="shared" ref="H1183:H1198" si="484">F1183/E1183*100</f>
        <v>65.690632427930026</v>
      </c>
    </row>
    <row r="1184" spans="1:8" ht="19.7" customHeight="1" x14ac:dyDescent="0.25">
      <c r="A1184" s="45">
        <v>311</v>
      </c>
      <c r="B1184" s="46" t="s">
        <v>149</v>
      </c>
      <c r="C1184" s="47">
        <f>C1185</f>
        <v>0</v>
      </c>
      <c r="D1184" s="47">
        <f t="shared" ref="D1184:F1184" si="485">D1185</f>
        <v>0</v>
      </c>
      <c r="E1184" s="47">
        <f t="shared" si="485"/>
        <v>3495.3</v>
      </c>
      <c r="F1184" s="47">
        <f t="shared" si="485"/>
        <v>2145</v>
      </c>
      <c r="G1184" s="47">
        <v>0</v>
      </c>
      <c r="H1184" s="47">
        <f t="shared" si="484"/>
        <v>61.368122907904898</v>
      </c>
    </row>
    <row r="1185" spans="1:8" ht="19.7" customHeight="1" x14ac:dyDescent="0.25">
      <c r="A1185" s="48">
        <v>3111</v>
      </c>
      <c r="B1185" s="49" t="s">
        <v>25</v>
      </c>
      <c r="C1185" s="50">
        <v>0</v>
      </c>
      <c r="D1185" s="50">
        <v>0</v>
      </c>
      <c r="E1185" s="50">
        <v>3495.3</v>
      </c>
      <c r="F1185" s="50">
        <v>2145</v>
      </c>
      <c r="G1185" s="47">
        <v>0</v>
      </c>
      <c r="H1185" s="47">
        <f t="shared" si="484"/>
        <v>61.368122907904898</v>
      </c>
    </row>
    <row r="1186" spans="1:8" ht="24.75" customHeight="1" x14ac:dyDescent="0.25">
      <c r="A1186" s="45">
        <v>312</v>
      </c>
      <c r="B1186" s="46" t="s">
        <v>117</v>
      </c>
      <c r="C1186" s="47">
        <f t="shared" ref="C1186:F1186" si="486">C1187</f>
        <v>1848.99</v>
      </c>
      <c r="D1186" s="47">
        <f t="shared" si="486"/>
        <v>997.52</v>
      </c>
      <c r="E1186" s="47">
        <f t="shared" si="486"/>
        <v>800</v>
      </c>
      <c r="F1186" s="47">
        <f t="shared" si="486"/>
        <v>734.56</v>
      </c>
      <c r="G1186" s="47">
        <f t="shared" si="483"/>
        <v>39.727635087263849</v>
      </c>
      <c r="H1186" s="47">
        <f t="shared" si="484"/>
        <v>91.82</v>
      </c>
    </row>
    <row r="1187" spans="1:8" ht="19.7" customHeight="1" x14ac:dyDescent="0.25">
      <c r="A1187" s="48">
        <v>3121</v>
      </c>
      <c r="B1187" s="49" t="s">
        <v>117</v>
      </c>
      <c r="C1187" s="50">
        <v>1848.99</v>
      </c>
      <c r="D1187" s="50">
        <v>997.52</v>
      </c>
      <c r="E1187" s="50">
        <v>800</v>
      </c>
      <c r="F1187" s="50">
        <v>734.56</v>
      </c>
      <c r="G1187" s="50">
        <f t="shared" si="483"/>
        <v>39.727635087263849</v>
      </c>
      <c r="H1187" s="50">
        <f t="shared" si="484"/>
        <v>91.82</v>
      </c>
    </row>
    <row r="1188" spans="1:8" ht="19.7" customHeight="1" x14ac:dyDescent="0.25">
      <c r="A1188" s="246">
        <v>313</v>
      </c>
      <c r="B1188" s="26" t="s">
        <v>30</v>
      </c>
      <c r="C1188" s="47">
        <f>C1189</f>
        <v>0</v>
      </c>
      <c r="D1188" s="47">
        <f t="shared" ref="D1188:F1188" si="487">D1189</f>
        <v>0</v>
      </c>
      <c r="E1188" s="47">
        <f t="shared" si="487"/>
        <v>627</v>
      </c>
      <c r="F1188" s="47">
        <f t="shared" si="487"/>
        <v>353.93</v>
      </c>
      <c r="G1188" s="50">
        <v>0</v>
      </c>
      <c r="H1188" s="50">
        <f t="shared" si="484"/>
        <v>56.448165869218499</v>
      </c>
    </row>
    <row r="1189" spans="1:8" ht="27" customHeight="1" x14ac:dyDescent="0.25">
      <c r="A1189" s="131">
        <v>3132</v>
      </c>
      <c r="B1189" s="49" t="s">
        <v>370</v>
      </c>
      <c r="C1189" s="50">
        <v>0</v>
      </c>
      <c r="D1189" s="50">
        <v>0</v>
      </c>
      <c r="E1189" s="50">
        <v>627</v>
      </c>
      <c r="F1189" s="50">
        <v>353.93</v>
      </c>
      <c r="G1189" s="50">
        <v>0</v>
      </c>
      <c r="H1189" s="50">
        <f t="shared" si="484"/>
        <v>56.448165869218499</v>
      </c>
    </row>
    <row r="1190" spans="1:8" ht="19.7" customHeight="1" x14ac:dyDescent="0.25">
      <c r="A1190" s="246">
        <v>32</v>
      </c>
      <c r="B1190" s="46" t="s">
        <v>33</v>
      </c>
      <c r="C1190" s="47">
        <f>C1191</f>
        <v>210</v>
      </c>
      <c r="D1190" s="47">
        <f t="shared" ref="D1190:F1191" si="488">D1191</f>
        <v>859.3</v>
      </c>
      <c r="E1190" s="47">
        <f>E1191+E1193</f>
        <v>1270</v>
      </c>
      <c r="F1190" s="47">
        <f>F1191+F1193</f>
        <v>1016.8</v>
      </c>
      <c r="G1190" s="47">
        <f t="shared" si="483"/>
        <v>484.1904761904762</v>
      </c>
      <c r="H1190" s="47">
        <f t="shared" si="484"/>
        <v>80.062992125984238</v>
      </c>
    </row>
    <row r="1191" spans="1:8" ht="29.25" customHeight="1" x14ac:dyDescent="0.25">
      <c r="A1191" s="45">
        <v>321</v>
      </c>
      <c r="B1191" s="46" t="s">
        <v>34</v>
      </c>
      <c r="C1191" s="47">
        <f>C1192</f>
        <v>210</v>
      </c>
      <c r="D1191" s="47">
        <f t="shared" si="488"/>
        <v>859.3</v>
      </c>
      <c r="E1191" s="47">
        <f>E1192</f>
        <v>1070</v>
      </c>
      <c r="F1191" s="47">
        <f t="shared" si="488"/>
        <v>1016.8</v>
      </c>
      <c r="G1191" s="47">
        <f t="shared" si="483"/>
        <v>484.1904761904762</v>
      </c>
      <c r="H1191" s="47">
        <f t="shared" si="484"/>
        <v>95.028037383177562</v>
      </c>
    </row>
    <row r="1192" spans="1:8" ht="22.5" customHeight="1" x14ac:dyDescent="0.25">
      <c r="A1192" s="131">
        <v>3212</v>
      </c>
      <c r="B1192" s="49" t="s">
        <v>121</v>
      </c>
      <c r="C1192" s="50">
        <v>210</v>
      </c>
      <c r="D1192" s="50">
        <v>859.3</v>
      </c>
      <c r="E1192" s="50">
        <v>1070</v>
      </c>
      <c r="F1192" s="50">
        <v>1016.8</v>
      </c>
      <c r="G1192" s="50">
        <f t="shared" si="483"/>
        <v>484.1904761904762</v>
      </c>
      <c r="H1192" s="50">
        <f t="shared" si="484"/>
        <v>95.028037383177562</v>
      </c>
    </row>
    <row r="1193" spans="1:8" ht="19.7" customHeight="1" x14ac:dyDescent="0.25">
      <c r="A1193" s="45">
        <v>323</v>
      </c>
      <c r="B1193" s="51" t="s">
        <v>49</v>
      </c>
      <c r="C1193" s="47">
        <f>C1194</f>
        <v>0</v>
      </c>
      <c r="D1193" s="47">
        <f t="shared" ref="D1193:F1193" si="489">D1194</f>
        <v>0</v>
      </c>
      <c r="E1193" s="47">
        <f t="shared" si="489"/>
        <v>200</v>
      </c>
      <c r="F1193" s="47">
        <f t="shared" si="489"/>
        <v>0</v>
      </c>
      <c r="G1193" s="50">
        <v>0</v>
      </c>
      <c r="H1193" s="50">
        <f t="shared" si="484"/>
        <v>0</v>
      </c>
    </row>
    <row r="1194" spans="1:8" ht="24" customHeight="1" x14ac:dyDescent="0.25">
      <c r="A1194" s="48">
        <v>3236</v>
      </c>
      <c r="B1194" s="52" t="s">
        <v>56</v>
      </c>
      <c r="C1194" s="50">
        <v>0</v>
      </c>
      <c r="D1194" s="50">
        <v>0</v>
      </c>
      <c r="E1194" s="50">
        <v>200</v>
      </c>
      <c r="F1194" s="50">
        <v>0</v>
      </c>
      <c r="G1194" s="50">
        <v>0</v>
      </c>
      <c r="H1194" s="50">
        <f t="shared" si="484"/>
        <v>0</v>
      </c>
    </row>
    <row r="1195" spans="1:8" ht="19.5" customHeight="1" x14ac:dyDescent="0.25">
      <c r="A1195" s="312" t="s">
        <v>244</v>
      </c>
      <c r="B1195" s="313"/>
      <c r="C1195" s="54">
        <f>C1182</f>
        <v>2058.9899999999998</v>
      </c>
      <c r="D1195" s="54">
        <f>D1182</f>
        <v>1856.82</v>
      </c>
      <c r="E1195" s="54">
        <f>E1182</f>
        <v>6192.3</v>
      </c>
      <c r="F1195" s="54">
        <f>F1182</f>
        <v>4250.29</v>
      </c>
      <c r="G1195" s="54">
        <f t="shared" si="483"/>
        <v>206.42596612902446</v>
      </c>
      <c r="H1195" s="54">
        <f t="shared" si="484"/>
        <v>68.638308867464431</v>
      </c>
    </row>
    <row r="1196" spans="1:8" ht="24" customHeight="1" x14ac:dyDescent="0.25">
      <c r="A1196" s="306" t="s">
        <v>261</v>
      </c>
      <c r="B1196" s="286"/>
      <c r="C1196" s="137">
        <f>C1195</f>
        <v>2058.9899999999998</v>
      </c>
      <c r="D1196" s="137">
        <f>D1195</f>
        <v>1856.82</v>
      </c>
      <c r="E1196" s="137">
        <f>E1195</f>
        <v>6192.3</v>
      </c>
      <c r="F1196" s="137">
        <f>F1195</f>
        <v>4250.29</v>
      </c>
      <c r="G1196" s="137">
        <f t="shared" si="483"/>
        <v>206.42596612902446</v>
      </c>
      <c r="H1196" s="137">
        <f t="shared" si="484"/>
        <v>68.638308867464431</v>
      </c>
    </row>
    <row r="1197" spans="1:8" ht="19.7" customHeight="1" x14ac:dyDescent="0.25">
      <c r="A1197" s="307" t="s">
        <v>299</v>
      </c>
      <c r="B1197" s="308"/>
      <c r="C1197" s="138">
        <f>C663+C719+C735+C759+C800+C903+C1034+C1044+C1196+C1165+C994+C1176+C855</f>
        <v>223737.94000000003</v>
      </c>
      <c r="D1197" s="138">
        <f>D663+D719+D735+D759+D800+D903+D1034+D1044+D1196+D1165+D994+D1176+D855</f>
        <v>153753.82</v>
      </c>
      <c r="E1197" s="138">
        <f>E663+E719+E735+E759+E800+E903+E1034+E1044+E1196+E1165+E994+E1176+E855</f>
        <v>856159.59000000008</v>
      </c>
      <c r="F1197" s="138">
        <f>F663+F719+F735+F759+F800+F903+F1034+F1044+F1196+F1165+F994+F1176+F855</f>
        <v>392802.95</v>
      </c>
      <c r="G1197" s="138">
        <f t="shared" si="483"/>
        <v>175.56385385509492</v>
      </c>
      <c r="H1197" s="138">
        <f t="shared" si="484"/>
        <v>45.879641434606832</v>
      </c>
    </row>
    <row r="1198" spans="1:8" ht="19.7" customHeight="1" x14ac:dyDescent="0.25">
      <c r="A1198" s="309" t="s">
        <v>162</v>
      </c>
      <c r="B1198" s="310"/>
      <c r="C1198" s="82">
        <f>C1197+C641</f>
        <v>1308184.68</v>
      </c>
      <c r="D1198" s="82">
        <f>D1197+D641</f>
        <v>1451814.4400000002</v>
      </c>
      <c r="E1198" s="82">
        <f>E1197+E641</f>
        <v>2462572.75</v>
      </c>
      <c r="F1198" s="82">
        <f>F1197+F641</f>
        <v>1948876.1800000002</v>
      </c>
      <c r="G1198" s="82">
        <f t="shared" si="483"/>
        <v>148.97561558357344</v>
      </c>
      <c r="H1198" s="82">
        <f t="shared" si="484"/>
        <v>79.139841858479116</v>
      </c>
    </row>
    <row r="1199" spans="1:8" ht="18.75" customHeight="1" x14ac:dyDescent="0.25">
      <c r="A1199" s="153"/>
      <c r="B1199" s="153"/>
      <c r="C1199" s="59"/>
      <c r="D1199" s="59"/>
      <c r="E1199" s="59"/>
      <c r="F1199" s="59"/>
      <c r="G1199" s="59"/>
      <c r="H1199" s="60"/>
    </row>
    <row r="1200" spans="1:8" ht="19.5" hidden="1" customHeight="1" x14ac:dyDescent="0.25">
      <c r="A1200" s="153"/>
      <c r="B1200" s="153"/>
      <c r="C1200" s="59"/>
      <c r="D1200" s="59"/>
      <c r="E1200" s="59"/>
      <c r="F1200" s="59"/>
      <c r="G1200" s="59"/>
      <c r="H1200" s="60"/>
    </row>
    <row r="1201" spans="1:8" ht="19.5" hidden="1" customHeight="1" x14ac:dyDescent="0.25">
      <c r="A1201" s="153"/>
      <c r="B1201" s="153"/>
      <c r="C1201" s="59"/>
      <c r="D1201" s="59"/>
      <c r="E1201" s="59"/>
      <c r="F1201" s="59"/>
      <c r="G1201" s="59"/>
      <c r="H1201" s="60"/>
    </row>
    <row r="1202" spans="1:8" ht="19.5" hidden="1" customHeight="1" x14ac:dyDescent="0.25">
      <c r="A1202" s="153"/>
      <c r="B1202" s="153"/>
      <c r="C1202" s="61"/>
      <c r="D1202" s="61"/>
      <c r="E1202" s="61"/>
      <c r="F1202" s="61"/>
      <c r="G1202" s="61"/>
      <c r="H1202" s="153"/>
    </row>
    <row r="1203" spans="1:8" ht="19.7" customHeight="1" x14ac:dyDescent="0.25">
      <c r="A1203" s="311" t="s">
        <v>152</v>
      </c>
      <c r="B1203" s="311"/>
      <c r="C1203" s="311"/>
      <c r="D1203" s="311"/>
      <c r="E1203" s="311"/>
      <c r="F1203" s="311"/>
      <c r="G1203" s="311"/>
      <c r="H1203" s="76"/>
    </row>
    <row r="1204" spans="1:8" ht="12.75" customHeight="1" x14ac:dyDescent="0.25">
      <c r="A1204" s="76"/>
      <c r="B1204" s="76"/>
      <c r="C1204" s="94"/>
      <c r="D1204" s="94"/>
      <c r="E1204" s="94"/>
      <c r="F1204" s="94"/>
      <c r="G1204" s="94"/>
      <c r="H1204" s="76"/>
    </row>
    <row r="1205" spans="1:8" ht="24" customHeight="1" x14ac:dyDescent="0.25">
      <c r="A1205" s="6" t="s">
        <v>1</v>
      </c>
      <c r="B1205" s="6" t="s">
        <v>10</v>
      </c>
      <c r="C1205" s="6" t="s">
        <v>355</v>
      </c>
      <c r="D1205" s="6" t="s">
        <v>354</v>
      </c>
      <c r="E1205" s="6" t="s">
        <v>356</v>
      </c>
      <c r="F1205" s="6" t="s">
        <v>357</v>
      </c>
      <c r="G1205" s="6" t="s">
        <v>358</v>
      </c>
      <c r="H1205" s="7" t="s">
        <v>359</v>
      </c>
    </row>
    <row r="1206" spans="1:8" ht="4.5" hidden="1" customHeight="1" x14ac:dyDescent="0.25">
      <c r="A1206" s="302"/>
      <c r="B1206" s="303"/>
      <c r="C1206" s="77"/>
      <c r="D1206" s="70"/>
      <c r="E1206" s="70"/>
      <c r="F1206" s="70"/>
      <c r="G1206" s="70"/>
      <c r="H1206" s="70"/>
    </row>
    <row r="1207" spans="1:8" ht="19.7" customHeight="1" x14ac:dyDescent="0.25">
      <c r="A1207" s="139">
        <v>1</v>
      </c>
      <c r="B1207" s="140" t="s">
        <v>93</v>
      </c>
      <c r="C1207" s="47">
        <f>C484+C680+C735+C777+C817+C1006+C1195+C1065+C871+C698</f>
        <v>102976.06000000001</v>
      </c>
      <c r="D1207" s="47">
        <f>D484+D680+D735+D777+D817+D1006+D1195+D1065+D871</f>
        <v>44624.439999999995</v>
      </c>
      <c r="E1207" s="47">
        <f>E484+E680+E735+E777+E817+E1006+E1195+E1065+E871</f>
        <v>94245.66</v>
      </c>
      <c r="F1207" s="47">
        <f>F484+F680+F735+F777+F817+F1006+F1195+F1065+F871</f>
        <v>54196.25</v>
      </c>
      <c r="G1207" s="47">
        <f>F1207/C1207*100</f>
        <v>52.629951077949563</v>
      </c>
      <c r="H1207" s="47">
        <f>F1207/E1207*100</f>
        <v>57.505300509328492</v>
      </c>
    </row>
    <row r="1208" spans="1:8" ht="24.75" customHeight="1" x14ac:dyDescent="0.25">
      <c r="A1208" s="139">
        <v>91</v>
      </c>
      <c r="B1208" s="140" t="s">
        <v>315</v>
      </c>
      <c r="C1208" s="47">
        <f>C492+C1016+C1078</f>
        <v>11945.05</v>
      </c>
      <c r="D1208" s="47">
        <f>D492+D1016+D1078</f>
        <v>0</v>
      </c>
      <c r="E1208" s="47">
        <f>E492+E1016+E1078</f>
        <v>47453.68</v>
      </c>
      <c r="F1208" s="47">
        <f>F492+F1016+F1078</f>
        <v>47453.68</v>
      </c>
      <c r="G1208" s="47">
        <f t="shared" ref="G1208:G1216" si="490">F1208/C1208*100</f>
        <v>397.26648276901312</v>
      </c>
      <c r="H1208" s="47">
        <f t="shared" ref="H1208:H1216" si="491">F1208/E1208*100</f>
        <v>100</v>
      </c>
    </row>
    <row r="1209" spans="1:8" ht="19.7" customHeight="1" x14ac:dyDescent="0.25">
      <c r="A1209" s="139">
        <v>3</v>
      </c>
      <c r="B1209" s="139" t="s">
        <v>153</v>
      </c>
      <c r="C1209" s="47">
        <f>C504+C328</f>
        <v>50</v>
      </c>
      <c r="D1209" s="47">
        <f>D504+D328</f>
        <v>850.76</v>
      </c>
      <c r="E1209" s="47">
        <f>E504+E328</f>
        <v>2523.38</v>
      </c>
      <c r="F1209" s="47">
        <f>F504+F328</f>
        <v>327.54999999999995</v>
      </c>
      <c r="G1209" s="47">
        <f t="shared" si="490"/>
        <v>655.09999999999991</v>
      </c>
      <c r="H1209" s="47">
        <f t="shared" si="491"/>
        <v>12.980605378500263</v>
      </c>
    </row>
    <row r="1210" spans="1:8" ht="29.25" customHeight="1" x14ac:dyDescent="0.25">
      <c r="A1210" s="139">
        <v>93</v>
      </c>
      <c r="B1210" s="140" t="s">
        <v>154</v>
      </c>
      <c r="C1210" s="47">
        <f>C358+C519+C1088</f>
        <v>1622.45</v>
      </c>
      <c r="D1210" s="47">
        <f>D358+D519</f>
        <v>0</v>
      </c>
      <c r="E1210" s="47">
        <f>E358+E519+E746+E601</f>
        <v>2310.64</v>
      </c>
      <c r="F1210" s="47">
        <f>F358+F519+F746+F601</f>
        <v>1170.47</v>
      </c>
      <c r="G1210" s="47">
        <f t="shared" si="490"/>
        <v>72.142130728219669</v>
      </c>
      <c r="H1210" s="47">
        <f t="shared" si="491"/>
        <v>50.655662500432783</v>
      </c>
    </row>
    <row r="1211" spans="1:8" ht="29.25" customHeight="1" x14ac:dyDescent="0.25">
      <c r="A1211" s="139">
        <v>4</v>
      </c>
      <c r="B1211" s="140" t="s">
        <v>155</v>
      </c>
      <c r="C1211" s="47">
        <f>C394+C405+C529+C609+C705+C619+C662</f>
        <v>154919.99</v>
      </c>
      <c r="D1211" s="47">
        <f>D394+D405+D529+D609+D705+D619+D662</f>
        <v>139937.56</v>
      </c>
      <c r="E1211" s="47">
        <f>E394+E405+E529+E609+E705+E619+E662</f>
        <v>199554.08000000002</v>
      </c>
      <c r="F1211" s="47">
        <f>F394+F405+F529+F609+F705+F619</f>
        <v>198988.08000000002</v>
      </c>
      <c r="G1211" s="47">
        <f t="shared" si="490"/>
        <v>128.4457092980706</v>
      </c>
      <c r="H1211" s="47">
        <f t="shared" si="491"/>
        <v>99.71636761323046</v>
      </c>
    </row>
    <row r="1212" spans="1:8" ht="29.25" customHeight="1" x14ac:dyDescent="0.25">
      <c r="A1212" s="139">
        <v>94</v>
      </c>
      <c r="B1212" s="140" t="s">
        <v>156</v>
      </c>
      <c r="C1212" s="47">
        <f>C413</f>
        <v>0</v>
      </c>
      <c r="D1212" s="47">
        <f>D413</f>
        <v>0</v>
      </c>
      <c r="E1212" s="47">
        <f>E413</f>
        <v>37.46</v>
      </c>
      <c r="F1212" s="47">
        <f>F413</f>
        <v>0</v>
      </c>
      <c r="G1212" s="47">
        <v>0</v>
      </c>
      <c r="H1212" s="47">
        <f t="shared" si="491"/>
        <v>0</v>
      </c>
    </row>
    <row r="1213" spans="1:8" ht="19.7" customHeight="1" x14ac:dyDescent="0.25">
      <c r="A1213" s="139">
        <v>5</v>
      </c>
      <c r="B1213" s="139" t="s">
        <v>157</v>
      </c>
      <c r="C1213" s="47">
        <f>C1043+C1033+C967+C929+C902+C838++C799+C758+C589+C541+C438+C1164+C1149+C630</f>
        <v>1035678.91</v>
      </c>
      <c r="D1213" s="47">
        <f>D1043+D1033+D967+D929+D902+D838++D799+D758+D589+D541+D438+D1164+D1149+D630</f>
        <v>1266401.6800000002</v>
      </c>
      <c r="E1213" s="47">
        <f>E1043+E1033+E967+E929+E902+E838++E799+E758+E589+E541+E438+E1164+E1149+E630+E854+E887</f>
        <v>2065997.54</v>
      </c>
      <c r="F1213" s="47">
        <f>F1043+F1033+F967+F929+F902+F838++F799+F758+F589+F541+F438+F1164+F1149+F630+F854+F887+E662</f>
        <v>1607294.6400000004</v>
      </c>
      <c r="G1213" s="47">
        <f t="shared" si="490"/>
        <v>155.19236941881923</v>
      </c>
      <c r="H1213" s="47">
        <f t="shared" si="491"/>
        <v>77.797509865379624</v>
      </c>
    </row>
    <row r="1214" spans="1:8" ht="22.5" customHeight="1" x14ac:dyDescent="0.25">
      <c r="A1214" s="139">
        <v>95</v>
      </c>
      <c r="B1214" s="140" t="s">
        <v>158</v>
      </c>
      <c r="C1214" s="47">
        <f>C449+C558+C639+C943+C981+C718+C1116</f>
        <v>610.97</v>
      </c>
      <c r="D1214" s="47">
        <f>D449+D558+D639+D943+D981+D718+D1116</f>
        <v>0</v>
      </c>
      <c r="E1214" s="47">
        <f>E449+E558+E639+E943+E981+E718+E1116+E1175</f>
        <v>45690.77</v>
      </c>
      <c r="F1214" s="47">
        <f>F449+F558+F639+F943+F981+F718+F1116+F1175</f>
        <v>37296.720000000001</v>
      </c>
      <c r="G1214" s="47">
        <f t="shared" si="490"/>
        <v>6104.5092230387745</v>
      </c>
      <c r="H1214" s="47">
        <f t="shared" si="491"/>
        <v>81.628565244140134</v>
      </c>
    </row>
    <row r="1215" spans="1:8" ht="19.7" customHeight="1" x14ac:dyDescent="0.25">
      <c r="A1215" s="139">
        <v>6</v>
      </c>
      <c r="B1215" s="140" t="s">
        <v>211</v>
      </c>
      <c r="C1215" s="47">
        <f>C466+C566+C993</f>
        <v>381.25</v>
      </c>
      <c r="D1215" s="47">
        <f>D466+D566+D993</f>
        <v>0</v>
      </c>
      <c r="E1215" s="47">
        <f>E466+E566+E993</f>
        <v>4759.54</v>
      </c>
      <c r="F1215" s="47">
        <f>F466+F566+F993</f>
        <v>2148.79</v>
      </c>
      <c r="G1215" s="47">
        <f t="shared" si="490"/>
        <v>563.61704918032785</v>
      </c>
      <c r="H1215" s="47">
        <f t="shared" si="491"/>
        <v>45.147010005168568</v>
      </c>
    </row>
    <row r="1216" spans="1:8" ht="19.5" customHeight="1" x14ac:dyDescent="0.25">
      <c r="A1216" s="279" t="s">
        <v>159</v>
      </c>
      <c r="B1216" s="292"/>
      <c r="C1216" s="54">
        <f>C1207+C1209+C1210+C1211+C1212+C1213+C1214+C1215+C1208</f>
        <v>1308184.6800000002</v>
      </c>
      <c r="D1216" s="54">
        <f t="shared" ref="D1216:E1216" si="492">D1207+D1209+D1210+D1211+D1212+D1213+D1214+D1215+D1208</f>
        <v>1451814.4400000002</v>
      </c>
      <c r="E1216" s="54">
        <f t="shared" si="492"/>
        <v>2462572.7500000005</v>
      </c>
      <c r="F1216" s="54">
        <f>F1207+F1209+F1210+F1211+F1212+F1213+F1214+F1215+F1208</f>
        <v>1948876.1800000004</v>
      </c>
      <c r="G1216" s="54">
        <f t="shared" si="490"/>
        <v>148.97561558357341</v>
      </c>
      <c r="H1216" s="54">
        <f t="shared" si="491"/>
        <v>79.139841858479116</v>
      </c>
    </row>
    <row r="1217" spans="1:8" ht="19.5" hidden="1" customHeight="1" x14ac:dyDescent="0.25">
      <c r="A1217" s="76"/>
      <c r="B1217" s="76"/>
      <c r="C1217" s="94"/>
      <c r="D1217" s="94"/>
      <c r="E1217" s="94"/>
      <c r="F1217" s="94"/>
      <c r="G1217" s="179"/>
      <c r="H1217" s="76"/>
    </row>
    <row r="1218" spans="1:8" ht="19.5" hidden="1" customHeight="1" x14ac:dyDescent="0.25">
      <c r="A1218" s="76"/>
      <c r="B1218" s="76"/>
      <c r="C1218" s="94"/>
      <c r="D1218" s="94"/>
      <c r="E1218" s="94"/>
      <c r="F1218" s="94"/>
      <c r="G1218" s="179"/>
      <c r="H1218" s="76"/>
    </row>
    <row r="1219" spans="1:8" ht="19.5" hidden="1" customHeight="1" x14ac:dyDescent="0.25">
      <c r="A1219" s="76"/>
      <c r="B1219" s="76"/>
      <c r="C1219" s="94"/>
      <c r="D1219" s="94"/>
      <c r="E1219" s="94"/>
      <c r="F1219" s="94"/>
      <c r="G1219" s="179"/>
      <c r="H1219" s="76"/>
    </row>
    <row r="1220" spans="1:8" ht="19.5" hidden="1" customHeight="1" x14ac:dyDescent="0.25">
      <c r="A1220" s="76"/>
      <c r="B1220" s="76"/>
      <c r="C1220" s="94"/>
      <c r="D1220" s="94"/>
      <c r="E1220" s="94"/>
      <c r="F1220" s="94"/>
      <c r="G1220" s="179"/>
      <c r="H1220" s="76"/>
    </row>
    <row r="1221" spans="1:8" ht="47.25" customHeight="1" x14ac:dyDescent="0.25">
      <c r="A1221" s="300"/>
      <c r="B1221" s="300"/>
      <c r="C1221" s="300"/>
      <c r="D1221" s="300"/>
      <c r="E1221" s="300"/>
      <c r="F1221" s="300"/>
      <c r="G1221" s="300"/>
      <c r="H1221" s="153"/>
    </row>
    <row r="1222" spans="1:8" ht="19.7" customHeight="1" x14ac:dyDescent="0.25">
      <c r="A1222" s="281" t="s">
        <v>344</v>
      </c>
      <c r="B1222" s="278"/>
      <c r="C1222" s="278"/>
      <c r="D1222" s="215"/>
      <c r="E1222" s="215"/>
      <c r="F1222" s="153"/>
      <c r="G1222" s="153"/>
      <c r="H1222" s="153"/>
    </row>
    <row r="1223" spans="1:8" ht="19.5" hidden="1" customHeight="1" x14ac:dyDescent="0.25">
      <c r="A1223" s="157"/>
      <c r="B1223" s="215"/>
      <c r="C1223" s="211"/>
      <c r="D1223" s="211"/>
      <c r="E1223" s="211"/>
      <c r="F1223" s="61"/>
      <c r="G1223" s="61"/>
      <c r="H1223" s="153"/>
    </row>
    <row r="1224" spans="1:8" ht="19.7" customHeight="1" x14ac:dyDescent="0.25">
      <c r="A1224" s="301" t="s">
        <v>160</v>
      </c>
      <c r="B1224" s="301"/>
      <c r="C1224" s="301"/>
      <c r="D1224" s="301"/>
      <c r="E1224" s="301"/>
      <c r="F1224" s="61"/>
      <c r="G1224" s="61"/>
      <c r="H1224" s="153"/>
    </row>
    <row r="1225" spans="1:8" ht="24" customHeight="1" x14ac:dyDescent="0.25">
      <c r="A1225" s="6" t="s">
        <v>1</v>
      </c>
      <c r="B1225" s="6" t="s">
        <v>10</v>
      </c>
      <c r="C1225" s="6" t="s">
        <v>355</v>
      </c>
      <c r="D1225" s="6" t="s">
        <v>354</v>
      </c>
      <c r="E1225" s="6" t="s">
        <v>356</v>
      </c>
      <c r="F1225" s="6" t="s">
        <v>357</v>
      </c>
      <c r="G1225" s="6" t="s">
        <v>358</v>
      </c>
      <c r="H1225" s="7" t="s">
        <v>359</v>
      </c>
    </row>
    <row r="1226" spans="1:8" ht="0.75" hidden="1" customHeight="1" x14ac:dyDescent="0.25">
      <c r="A1226" s="302"/>
      <c r="B1226" s="303"/>
      <c r="C1226" s="77"/>
      <c r="D1226" s="70"/>
      <c r="E1226" s="70"/>
      <c r="F1226" s="70"/>
      <c r="G1226" s="70"/>
      <c r="H1226" s="70"/>
    </row>
    <row r="1227" spans="1:8" ht="19.7" customHeight="1" x14ac:dyDescent="0.25">
      <c r="A1227" s="45">
        <v>922</v>
      </c>
      <c r="B1227" s="46" t="s">
        <v>161</v>
      </c>
      <c r="C1227" s="47">
        <f>C1228+C1229</f>
        <v>-47301.48</v>
      </c>
      <c r="D1227" s="47">
        <f>D1228+D1229</f>
        <v>0</v>
      </c>
      <c r="E1227" s="47">
        <f>E1228+E1229</f>
        <v>47301.48</v>
      </c>
      <c r="F1227" s="47">
        <f>F1228+F1229</f>
        <v>47301.48</v>
      </c>
      <c r="G1227" s="47">
        <f>F1227/C1227*100</f>
        <v>-100</v>
      </c>
      <c r="H1227" s="72">
        <f>F1227/E1227*100</f>
        <v>100</v>
      </c>
    </row>
    <row r="1228" spans="1:8" ht="27.75" customHeight="1" x14ac:dyDescent="0.25">
      <c r="A1228" s="48">
        <v>9222</v>
      </c>
      <c r="B1228" s="49" t="s">
        <v>226</v>
      </c>
      <c r="C1228" s="50">
        <v>-36214.550000000003</v>
      </c>
      <c r="D1228" s="50">
        <v>0</v>
      </c>
      <c r="E1228" s="50">
        <v>36214.550000000003</v>
      </c>
      <c r="F1228" s="50">
        <v>36214.550000000003</v>
      </c>
      <c r="G1228" s="50">
        <f t="shared" ref="G1228:G1230" si="493">F1228/C1228*100</f>
        <v>-100</v>
      </c>
      <c r="H1228" s="57">
        <f t="shared" ref="H1228:H1230" si="494">F1228/E1228*100</f>
        <v>100</v>
      </c>
    </row>
    <row r="1229" spans="1:8" ht="30" customHeight="1" x14ac:dyDescent="0.25">
      <c r="A1229" s="48">
        <v>9222</v>
      </c>
      <c r="B1229" s="49" t="s">
        <v>227</v>
      </c>
      <c r="C1229" s="50">
        <v>-11086.93</v>
      </c>
      <c r="D1229" s="50">
        <v>0</v>
      </c>
      <c r="E1229" s="50">
        <v>11086.93</v>
      </c>
      <c r="F1229" s="50">
        <v>11086.93</v>
      </c>
      <c r="G1229" s="50">
        <f t="shared" si="493"/>
        <v>-100</v>
      </c>
      <c r="H1229" s="57">
        <f t="shared" si="494"/>
        <v>100</v>
      </c>
    </row>
    <row r="1230" spans="1:8" ht="22.9" customHeight="1" x14ac:dyDescent="0.25">
      <c r="A1230" s="304" t="s">
        <v>185</v>
      </c>
      <c r="B1230" s="305"/>
      <c r="C1230" s="54">
        <f>C1227</f>
        <v>-47301.48</v>
      </c>
      <c r="D1230" s="54">
        <f>D1227</f>
        <v>0</v>
      </c>
      <c r="E1230" s="54">
        <f>E1227</f>
        <v>47301.48</v>
      </c>
      <c r="F1230" s="54">
        <f>F1227</f>
        <v>47301.48</v>
      </c>
      <c r="G1230" s="54">
        <f t="shared" si="493"/>
        <v>-100</v>
      </c>
      <c r="H1230" s="54">
        <f t="shared" si="494"/>
        <v>100</v>
      </c>
    </row>
    <row r="1231" spans="1:8" ht="7.15" customHeight="1" x14ac:dyDescent="0.25">
      <c r="A1231" s="153"/>
      <c r="B1231" s="153"/>
      <c r="C1231" s="59"/>
      <c r="D1231" s="59"/>
      <c r="E1231" s="59"/>
      <c r="F1231" s="59"/>
      <c r="G1231" s="59"/>
      <c r="H1231" s="60"/>
    </row>
    <row r="1232" spans="1:8" ht="1.1499999999999999" hidden="1" customHeight="1" x14ac:dyDescent="0.25">
      <c r="A1232" s="153"/>
      <c r="B1232" s="153"/>
      <c r="C1232" s="61"/>
      <c r="D1232" s="61"/>
      <c r="E1232" s="61"/>
      <c r="F1232" s="59"/>
      <c r="G1232" s="59"/>
      <c r="H1232" s="60"/>
    </row>
    <row r="1233" spans="1:8" ht="19.5" hidden="1" customHeight="1" x14ac:dyDescent="0.25">
      <c r="A1233" s="153"/>
      <c r="B1233" s="153"/>
      <c r="C1233" s="61"/>
      <c r="D1233" s="61"/>
      <c r="E1233" s="61"/>
      <c r="F1233" s="59"/>
      <c r="G1233" s="59"/>
      <c r="H1233" s="60"/>
    </row>
    <row r="1234" spans="1:8" ht="19.5" hidden="1" customHeight="1" x14ac:dyDescent="0.25">
      <c r="A1234" s="153"/>
      <c r="B1234" s="153"/>
      <c r="C1234" s="61"/>
      <c r="D1234" s="61"/>
      <c r="E1234" s="61"/>
      <c r="F1234" s="59"/>
      <c r="G1234" s="59"/>
      <c r="H1234" s="60"/>
    </row>
    <row r="1235" spans="1:8" ht="19.5" hidden="1" customHeight="1" x14ac:dyDescent="0.25">
      <c r="A1235" s="153"/>
      <c r="B1235" s="153"/>
      <c r="C1235" s="61"/>
      <c r="D1235" s="61"/>
      <c r="E1235" s="61"/>
      <c r="F1235" s="59"/>
      <c r="G1235" s="59"/>
      <c r="H1235" s="60"/>
    </row>
    <row r="1236" spans="1:8" ht="19.5" hidden="1" customHeight="1" x14ac:dyDescent="0.25">
      <c r="A1236" s="153"/>
      <c r="B1236" s="153"/>
      <c r="C1236" s="61"/>
      <c r="D1236" s="61"/>
      <c r="E1236" s="61"/>
      <c r="F1236" s="59"/>
      <c r="G1236" s="59"/>
      <c r="H1236" s="60"/>
    </row>
    <row r="1237" spans="1:8" ht="24.6" customHeight="1" x14ac:dyDescent="0.25">
      <c r="A1237" s="153"/>
      <c r="B1237" s="153"/>
      <c r="C1237" s="61"/>
      <c r="D1237" s="61"/>
      <c r="E1237" s="61"/>
      <c r="F1237" s="59"/>
      <c r="G1237" s="59"/>
      <c r="H1237" s="60"/>
    </row>
    <row r="1238" spans="1:8" ht="19.149999999999999" customHeight="1" x14ac:dyDescent="0.25">
      <c r="A1238" s="276" t="s">
        <v>163</v>
      </c>
      <c r="B1238" s="276"/>
      <c r="C1238" s="276"/>
      <c r="D1238" s="276"/>
      <c r="E1238" s="276"/>
      <c r="F1238" s="276"/>
      <c r="G1238" s="276"/>
      <c r="H1238" s="76"/>
    </row>
    <row r="1239" spans="1:8" ht="29.25" customHeight="1" x14ac:dyDescent="0.25">
      <c r="A1239" s="151" t="s">
        <v>1</v>
      </c>
      <c r="B1239" s="151" t="s">
        <v>10</v>
      </c>
      <c r="C1239" s="6" t="s">
        <v>355</v>
      </c>
      <c r="D1239" s="6" t="s">
        <v>354</v>
      </c>
      <c r="E1239" s="6" t="s">
        <v>356</v>
      </c>
      <c r="F1239" s="6" t="s">
        <v>357</v>
      </c>
      <c r="G1239" s="6" t="s">
        <v>358</v>
      </c>
      <c r="H1239" s="7" t="s">
        <v>359</v>
      </c>
    </row>
    <row r="1240" spans="1:8" ht="16.899999999999999" customHeight="1" x14ac:dyDescent="0.25">
      <c r="A1240" s="141">
        <v>1</v>
      </c>
      <c r="B1240" s="379" t="s">
        <v>164</v>
      </c>
      <c r="C1240" s="380"/>
      <c r="D1240" s="142"/>
      <c r="E1240" s="142"/>
      <c r="F1240" s="142"/>
      <c r="G1240" s="142"/>
      <c r="H1240" s="142"/>
    </row>
    <row r="1241" spans="1:8" ht="19.7" customHeight="1" x14ac:dyDescent="0.25">
      <c r="A1241" s="143"/>
      <c r="B1241" s="143" t="s">
        <v>165</v>
      </c>
      <c r="C1241" s="47">
        <v>-12353.45</v>
      </c>
      <c r="D1241" s="47">
        <v>0</v>
      </c>
      <c r="E1241" s="47">
        <v>-36214.550000000003</v>
      </c>
      <c r="F1241" s="47">
        <v>0</v>
      </c>
      <c r="G1241" s="97">
        <v>0</v>
      </c>
      <c r="H1241" s="97">
        <f>F1241/E1241*100</f>
        <v>0</v>
      </c>
    </row>
    <row r="1242" spans="1:8" ht="19.7" customHeight="1" x14ac:dyDescent="0.25">
      <c r="A1242" s="144"/>
      <c r="B1242" s="144" t="s">
        <v>166</v>
      </c>
      <c r="C1242" s="50">
        <f>C200</f>
        <v>245567.5</v>
      </c>
      <c r="D1242" s="50">
        <f>D200</f>
        <v>180350.13</v>
      </c>
      <c r="E1242" s="50">
        <f>E200</f>
        <v>372159.01</v>
      </c>
      <c r="F1242" s="50">
        <f>F200</f>
        <v>285147.61</v>
      </c>
      <c r="G1242" s="47">
        <f t="shared" ref="G1242:G1264" si="495">F1242/C1242*100</f>
        <v>116.11781282132203</v>
      </c>
      <c r="H1242" s="47">
        <f t="shared" ref="H1242:H1262" si="496">F1242/E1242*100</f>
        <v>76.619832474296402</v>
      </c>
    </row>
    <row r="1243" spans="1:8" ht="19.7" customHeight="1" x14ac:dyDescent="0.25">
      <c r="A1243" s="144"/>
      <c r="B1243" s="144" t="s">
        <v>167</v>
      </c>
      <c r="C1243" s="50">
        <f>C1207+C1208</f>
        <v>114921.11000000002</v>
      </c>
      <c r="D1243" s="50">
        <f t="shared" ref="D1243:F1243" si="497">D1207+D1208</f>
        <v>44624.439999999995</v>
      </c>
      <c r="E1243" s="50">
        <f t="shared" si="497"/>
        <v>141699.34</v>
      </c>
      <c r="F1243" s="50">
        <f t="shared" si="497"/>
        <v>101649.93</v>
      </c>
      <c r="G1243" s="50">
        <f t="shared" si="495"/>
        <v>88.45192149640738</v>
      </c>
      <c r="H1243" s="50">
        <f t="shared" si="496"/>
        <v>71.736346831255531</v>
      </c>
    </row>
    <row r="1244" spans="1:8" ht="19.7" customHeight="1" x14ac:dyDescent="0.25">
      <c r="A1244" s="296" t="s">
        <v>168</v>
      </c>
      <c r="B1244" s="297"/>
      <c r="C1244" s="47">
        <f>C1241+C1242-C1243</f>
        <v>118292.93999999997</v>
      </c>
      <c r="D1244" s="47">
        <f>D1241+D1242-D1243</f>
        <v>135725.69</v>
      </c>
      <c r="E1244" s="47">
        <f>E1241+E1242-E1243</f>
        <v>194245.12000000002</v>
      </c>
      <c r="F1244" s="47">
        <f t="shared" ref="F1244" si="498">F1241+F1242-F1243</f>
        <v>183497.68</v>
      </c>
      <c r="G1244" s="50">
        <f t="shared" si="495"/>
        <v>155.12141299387775</v>
      </c>
      <c r="H1244" s="50">
        <f t="shared" si="496"/>
        <v>94.467073355562277</v>
      </c>
    </row>
    <row r="1245" spans="1:8" ht="19.7" customHeight="1" x14ac:dyDescent="0.25">
      <c r="A1245" s="143" t="s">
        <v>169</v>
      </c>
      <c r="B1245" s="296" t="s">
        <v>153</v>
      </c>
      <c r="C1245" s="280"/>
      <c r="D1245" s="146"/>
      <c r="E1245" s="146"/>
      <c r="F1245" s="146"/>
      <c r="G1245" s="47"/>
      <c r="H1245" s="47"/>
    </row>
    <row r="1246" spans="1:8" ht="19.7" customHeight="1" x14ac:dyDescent="0.25">
      <c r="A1246" s="143"/>
      <c r="B1246" s="143" t="s">
        <v>165</v>
      </c>
      <c r="C1246" s="47">
        <v>2450.36</v>
      </c>
      <c r="D1246" s="47">
        <v>0</v>
      </c>
      <c r="E1246" s="47">
        <v>2310.64</v>
      </c>
      <c r="F1246" s="47">
        <v>0</v>
      </c>
      <c r="G1246" s="50">
        <v>0</v>
      </c>
      <c r="H1246" s="50">
        <f t="shared" si="496"/>
        <v>0</v>
      </c>
    </row>
    <row r="1247" spans="1:8" ht="19.7" customHeight="1" x14ac:dyDescent="0.25">
      <c r="A1247" s="144"/>
      <c r="B1247" s="144" t="s">
        <v>166</v>
      </c>
      <c r="C1247" s="50">
        <f>C215+C254</f>
        <v>1913.98</v>
      </c>
      <c r="D1247" s="50">
        <f>D215+D254</f>
        <v>850.76</v>
      </c>
      <c r="E1247" s="50">
        <f>E215+E254</f>
        <v>7282.92</v>
      </c>
      <c r="F1247" s="50">
        <f>F215+F254</f>
        <v>7279.78</v>
      </c>
      <c r="G1247" s="47">
        <f t="shared" si="495"/>
        <v>380.34775702985399</v>
      </c>
      <c r="H1247" s="47">
        <f t="shared" si="496"/>
        <v>99.956885425076749</v>
      </c>
    </row>
    <row r="1248" spans="1:8" ht="19.7" customHeight="1" x14ac:dyDescent="0.25">
      <c r="A1248" s="144"/>
      <c r="B1248" s="144" t="s">
        <v>167</v>
      </c>
      <c r="C1248" s="50">
        <f>C1209+C1210+C1215</f>
        <v>2053.6999999999998</v>
      </c>
      <c r="D1248" s="50">
        <f>D1209+D1210+D1215</f>
        <v>850.76</v>
      </c>
      <c r="E1248" s="50">
        <f>E1209+E1210+E1215</f>
        <v>9593.5600000000013</v>
      </c>
      <c r="F1248" s="50">
        <f>F1209+F1210+F1215</f>
        <v>3646.81</v>
      </c>
      <c r="G1248" s="50">
        <f t="shared" si="495"/>
        <v>177.57267371086334</v>
      </c>
      <c r="H1248" s="50">
        <f t="shared" si="496"/>
        <v>38.01310462435216</v>
      </c>
    </row>
    <row r="1249" spans="1:8" ht="19.7" customHeight="1" x14ac:dyDescent="0.25">
      <c r="A1249" s="296" t="s">
        <v>170</v>
      </c>
      <c r="B1249" s="297"/>
      <c r="C1249" s="47">
        <f>C1246+C1247-C1248</f>
        <v>2310.6400000000003</v>
      </c>
      <c r="D1249" s="47">
        <f>D1246+D1247-D1248</f>
        <v>0</v>
      </c>
      <c r="E1249" s="47">
        <f>E1246+E1247-E1248</f>
        <v>0</v>
      </c>
      <c r="F1249" s="47">
        <f>F1246+F1247-F1248</f>
        <v>3632.97</v>
      </c>
      <c r="G1249" s="50">
        <f t="shared" si="495"/>
        <v>157.22786760378074</v>
      </c>
      <c r="H1249" s="50">
        <v>0</v>
      </c>
    </row>
    <row r="1250" spans="1:8" ht="19.7" customHeight="1" x14ac:dyDescent="0.25">
      <c r="A1250" s="143" t="s">
        <v>171</v>
      </c>
      <c r="B1250" s="296" t="s">
        <v>94</v>
      </c>
      <c r="C1250" s="280"/>
      <c r="D1250" s="146"/>
      <c r="E1250" s="146"/>
      <c r="F1250" s="146"/>
      <c r="G1250" s="47"/>
      <c r="H1250" s="47"/>
    </row>
    <row r="1251" spans="1:8" ht="19.7" customHeight="1" x14ac:dyDescent="0.25">
      <c r="A1251" s="143"/>
      <c r="B1251" s="143" t="s">
        <v>165</v>
      </c>
      <c r="C1251" s="145" t="s">
        <v>186</v>
      </c>
      <c r="D1251" s="47">
        <v>0</v>
      </c>
      <c r="E1251" s="47">
        <v>37.46</v>
      </c>
      <c r="F1251" s="47">
        <v>0</v>
      </c>
      <c r="G1251" s="50">
        <f t="shared" si="495"/>
        <v>0</v>
      </c>
      <c r="H1251" s="50">
        <f t="shared" si="496"/>
        <v>0</v>
      </c>
    </row>
    <row r="1252" spans="1:8" ht="19.7" customHeight="1" x14ac:dyDescent="0.25">
      <c r="A1252" s="144"/>
      <c r="B1252" s="144" t="s">
        <v>166</v>
      </c>
      <c r="C1252" s="50">
        <f>C226</f>
        <v>412.5</v>
      </c>
      <c r="D1252" s="50">
        <f>D226</f>
        <v>400</v>
      </c>
      <c r="E1252" s="50">
        <f>E226</f>
        <v>5308.96</v>
      </c>
      <c r="F1252" s="50">
        <f>F226</f>
        <v>4908.96</v>
      </c>
      <c r="G1252" s="47">
        <f t="shared" si="495"/>
        <v>1190.050909090909</v>
      </c>
      <c r="H1252" s="47">
        <f t="shared" si="496"/>
        <v>92.465567644133699</v>
      </c>
    </row>
    <row r="1253" spans="1:8" ht="19.7" customHeight="1" x14ac:dyDescent="0.25">
      <c r="A1253" s="144"/>
      <c r="B1253" s="144" t="s">
        <v>167</v>
      </c>
      <c r="C1253" s="50">
        <f>C1211+C1212</f>
        <v>154919.99</v>
      </c>
      <c r="D1253" s="50">
        <f>D1211+D1212</f>
        <v>139937.56</v>
      </c>
      <c r="E1253" s="50">
        <f t="shared" ref="E1253:F1253" si="499">E1211+E1212</f>
        <v>199591.54</v>
      </c>
      <c r="F1253" s="50">
        <f t="shared" si="499"/>
        <v>198988.08000000002</v>
      </c>
      <c r="G1253" s="50">
        <f t="shared" si="495"/>
        <v>128.4457092980706</v>
      </c>
      <c r="H1253" s="50">
        <f t="shared" si="496"/>
        <v>99.697652515732884</v>
      </c>
    </row>
    <row r="1254" spans="1:8" ht="16.149999999999999" customHeight="1" x14ac:dyDescent="0.25">
      <c r="A1254" s="296" t="s">
        <v>170</v>
      </c>
      <c r="B1254" s="297"/>
      <c r="C1254" s="47">
        <f>C1251+C1252-C1253</f>
        <v>-154470.03</v>
      </c>
      <c r="D1254" s="47">
        <f>D1251+D1252-D1253</f>
        <v>-139537.56</v>
      </c>
      <c r="E1254" s="47">
        <f>E1251+E1252-E1253</f>
        <v>-194245.12</v>
      </c>
      <c r="F1254" s="47">
        <f t="shared" ref="F1254" si="500">F1251+F1252-F1253</f>
        <v>-194079.12000000002</v>
      </c>
      <c r="G1254" s="50">
        <f t="shared" si="495"/>
        <v>125.64192549195468</v>
      </c>
      <c r="H1254" s="50">
        <f t="shared" si="496"/>
        <v>99.914540967618663</v>
      </c>
    </row>
    <row r="1255" spans="1:8" ht="16.149999999999999" customHeight="1" x14ac:dyDescent="0.25">
      <c r="A1255" s="143" t="s">
        <v>172</v>
      </c>
      <c r="B1255" s="143" t="s">
        <v>95</v>
      </c>
      <c r="C1255" s="145"/>
      <c r="D1255" s="146"/>
      <c r="E1255" s="146"/>
      <c r="F1255" s="146"/>
      <c r="G1255" s="47">
        <v>0</v>
      </c>
      <c r="H1255" s="47">
        <v>0</v>
      </c>
    </row>
    <row r="1256" spans="1:8" ht="19.7" customHeight="1" x14ac:dyDescent="0.25">
      <c r="A1256" s="143"/>
      <c r="B1256" s="143" t="s">
        <v>165</v>
      </c>
      <c r="C1256" s="47">
        <v>-2266.02</v>
      </c>
      <c r="D1256" s="47">
        <v>0</v>
      </c>
      <c r="E1256" s="47">
        <v>34603.839999999997</v>
      </c>
      <c r="F1256" s="47">
        <v>0</v>
      </c>
      <c r="G1256" s="50">
        <f t="shared" si="495"/>
        <v>0</v>
      </c>
      <c r="H1256" s="50">
        <f t="shared" si="496"/>
        <v>0</v>
      </c>
    </row>
    <row r="1257" spans="1:8" ht="19.7" customHeight="1" x14ac:dyDescent="0.25">
      <c r="A1257" s="144"/>
      <c r="B1257" s="144" t="s">
        <v>166</v>
      </c>
      <c r="C1257" s="50">
        <f>C241</f>
        <v>1073159.74</v>
      </c>
      <c r="D1257" s="50">
        <f>D241</f>
        <v>1270213.55</v>
      </c>
      <c r="E1257" s="50">
        <f>E241</f>
        <v>2077084.47</v>
      </c>
      <c r="F1257" s="50">
        <f>F241</f>
        <v>1650351.0100000002</v>
      </c>
      <c r="G1257" s="47">
        <f t="shared" si="495"/>
        <v>153.78428285056614</v>
      </c>
      <c r="H1257" s="47">
        <f t="shared" si="496"/>
        <v>79.455170641182463</v>
      </c>
    </row>
    <row r="1258" spans="1:8" ht="19.7" customHeight="1" x14ac:dyDescent="0.25">
      <c r="A1258" s="144"/>
      <c r="B1258" s="144" t="s">
        <v>167</v>
      </c>
      <c r="C1258" s="50">
        <f>C1213+C1214</f>
        <v>1036289.88</v>
      </c>
      <c r="D1258" s="50">
        <f>D1213+D1214</f>
        <v>1266401.6800000002</v>
      </c>
      <c r="E1258" s="50">
        <f>E1213+E1214</f>
        <v>2111688.31</v>
      </c>
      <c r="F1258" s="50">
        <f>F1213+F1214</f>
        <v>1644591.3600000003</v>
      </c>
      <c r="G1258" s="50">
        <f t="shared" si="495"/>
        <v>158.69993442375412</v>
      </c>
      <c r="H1258" s="50">
        <f t="shared" si="496"/>
        <v>77.880402719092586</v>
      </c>
    </row>
    <row r="1259" spans="1:8" ht="16.149999999999999" customHeight="1" x14ac:dyDescent="0.25">
      <c r="A1259" s="296" t="s">
        <v>170</v>
      </c>
      <c r="B1259" s="297"/>
      <c r="C1259" s="47">
        <f>C1256+C1257-C1258</f>
        <v>34603.839999999967</v>
      </c>
      <c r="D1259" s="47">
        <f>D1256+D1257-D1258</f>
        <v>3811.8699999998789</v>
      </c>
      <c r="E1259" s="47">
        <f>E1256+E1257-E1258</f>
        <v>0</v>
      </c>
      <c r="F1259" s="47">
        <f>F1256+F1257-F1258</f>
        <v>5759.6499999999069</v>
      </c>
      <c r="G1259" s="50">
        <f t="shared" si="495"/>
        <v>16.644540027927281</v>
      </c>
      <c r="H1259" s="50">
        <v>0</v>
      </c>
    </row>
    <row r="1260" spans="1:8" ht="0.75" hidden="1" customHeight="1" x14ac:dyDescent="0.25">
      <c r="A1260" s="298"/>
      <c r="B1260" s="299"/>
      <c r="C1260" s="140"/>
      <c r="D1260" s="146"/>
      <c r="E1260" s="146"/>
      <c r="F1260" s="146"/>
      <c r="G1260" s="47" t="e">
        <f t="shared" si="495"/>
        <v>#DIV/0!</v>
      </c>
      <c r="H1260" s="47" t="e">
        <f t="shared" si="496"/>
        <v>#DIV/0!</v>
      </c>
    </row>
    <row r="1261" spans="1:8" ht="19.7" customHeight="1" x14ac:dyDescent="0.25">
      <c r="A1261" s="288" t="s">
        <v>182</v>
      </c>
      <c r="B1261" s="289"/>
      <c r="C1261" s="47">
        <f t="shared" ref="C1261:D1262" si="501">C1242+C1247+C1252+C1257</f>
        <v>1321053.72</v>
      </c>
      <c r="D1261" s="47">
        <f t="shared" si="501"/>
        <v>1451814.44</v>
      </c>
      <c r="E1261" s="47">
        <f>E1242+E1247+E1252+E1257</f>
        <v>2461835.36</v>
      </c>
      <c r="F1261" s="47">
        <f>F1242+F1247+F1252+F1257</f>
        <v>1947687.3600000003</v>
      </c>
      <c r="G1261" s="86">
        <f t="shared" si="495"/>
        <v>147.43437988274999</v>
      </c>
      <c r="H1261" s="257">
        <f t="shared" si="496"/>
        <v>79.115256513335666</v>
      </c>
    </row>
    <row r="1262" spans="1:8" ht="19.7" customHeight="1" x14ac:dyDescent="0.25">
      <c r="A1262" s="288" t="s">
        <v>183</v>
      </c>
      <c r="B1262" s="289"/>
      <c r="C1262" s="47">
        <f>C1243+C1248+C1253+C1258</f>
        <v>1308184.68</v>
      </c>
      <c r="D1262" s="47">
        <f t="shared" si="501"/>
        <v>1451814.4400000002</v>
      </c>
      <c r="E1262" s="47">
        <f>E1243+E1248+E1253+E1258</f>
        <v>2462572.75</v>
      </c>
      <c r="F1262" s="47">
        <f>F1243+F1248+F1253+F1258</f>
        <v>1948876.1800000004</v>
      </c>
      <c r="G1262" s="47">
        <f t="shared" si="495"/>
        <v>148.97561558357347</v>
      </c>
      <c r="H1262" s="47">
        <f t="shared" si="496"/>
        <v>79.139841858479116</v>
      </c>
    </row>
    <row r="1263" spans="1:8" ht="19.7" customHeight="1" x14ac:dyDescent="0.25">
      <c r="A1263" s="288" t="s">
        <v>173</v>
      </c>
      <c r="B1263" s="289"/>
      <c r="C1263" s="47">
        <f>C1261-C1262</f>
        <v>12869.040000000037</v>
      </c>
      <c r="D1263" s="47">
        <f>D1261-D1262</f>
        <v>0</v>
      </c>
      <c r="E1263" s="47">
        <f>E1261-E1262</f>
        <v>-737.39000000013039</v>
      </c>
      <c r="F1263" s="47">
        <f t="shared" ref="F1263" si="502">F1261-F1262</f>
        <v>-1188.8200000000652</v>
      </c>
      <c r="G1263" s="47">
        <f>F1263/C1263*100</f>
        <v>-9.2378297060236179</v>
      </c>
      <c r="H1263" s="47">
        <f>F1263/E1263*100</f>
        <v>161.21997857305564</v>
      </c>
    </row>
    <row r="1264" spans="1:8" ht="19.7" customHeight="1" x14ac:dyDescent="0.25">
      <c r="A1264" s="288" t="s">
        <v>382</v>
      </c>
      <c r="B1264" s="289"/>
      <c r="C1264" s="47">
        <v>-12131.65</v>
      </c>
      <c r="D1264" s="47">
        <f>D1241+D1246+D1251+D1256</f>
        <v>0</v>
      </c>
      <c r="E1264" s="47">
        <f>E1241+E1246+E1251+E1256</f>
        <v>737.38999999999214</v>
      </c>
      <c r="F1264" s="47">
        <v>737.39</v>
      </c>
      <c r="G1264" s="47">
        <f t="shared" si="495"/>
        <v>-6.0782333812795457</v>
      </c>
      <c r="H1264" s="47">
        <f>F1264/E1264*100</f>
        <v>100.00000000000107</v>
      </c>
    </row>
    <row r="1265" spans="1:8" ht="19.7" customHeight="1" x14ac:dyDescent="0.25">
      <c r="A1265" s="279" t="s">
        <v>173</v>
      </c>
      <c r="B1265" s="280"/>
      <c r="C1265" s="54">
        <f>C1263+C1264</f>
        <v>737.39000000003762</v>
      </c>
      <c r="D1265" s="54">
        <f>D1263+D1264</f>
        <v>0</v>
      </c>
      <c r="E1265" s="54">
        <f>E1263+E1264</f>
        <v>-1.3824319466948509E-10</v>
      </c>
      <c r="F1265" s="54">
        <f>F1261-F1262</f>
        <v>-1188.8200000000652</v>
      </c>
      <c r="G1265" s="54">
        <f>F1265/C1265*100</f>
        <v>-161.21997857307593</v>
      </c>
      <c r="H1265" s="54">
        <v>0</v>
      </c>
    </row>
    <row r="1266" spans="1:8" ht="19.7" customHeight="1" x14ac:dyDescent="0.25">
      <c r="A1266" s="290" t="s">
        <v>174</v>
      </c>
      <c r="B1266" s="291"/>
      <c r="C1266" s="54">
        <v>-47301.48</v>
      </c>
      <c r="D1266" s="54">
        <v>0</v>
      </c>
      <c r="E1266" s="54">
        <v>0</v>
      </c>
      <c r="F1266" s="54">
        <v>85971.31</v>
      </c>
      <c r="G1266" s="54">
        <f>F1266/C1266*100</f>
        <v>-181.75183947732711</v>
      </c>
      <c r="H1266" s="54">
        <v>0</v>
      </c>
    </row>
    <row r="1267" spans="1:8" ht="19.7" customHeight="1" x14ac:dyDescent="0.25">
      <c r="A1267" s="279" t="s">
        <v>363</v>
      </c>
      <c r="B1267" s="292"/>
      <c r="C1267" s="54">
        <v>48038.87</v>
      </c>
      <c r="D1267" s="54">
        <v>0</v>
      </c>
      <c r="E1267" s="54">
        <v>0</v>
      </c>
      <c r="F1267" s="54">
        <v>85519.88</v>
      </c>
      <c r="G1267" s="54">
        <f>F1267/C1267*100</f>
        <v>178.02225572749734</v>
      </c>
      <c r="H1267" s="54">
        <v>0</v>
      </c>
    </row>
    <row r="1268" spans="1:8" ht="20.25" customHeight="1" x14ac:dyDescent="0.25">
      <c r="A1268" s="293" t="s">
        <v>173</v>
      </c>
      <c r="B1268" s="294"/>
      <c r="C1268" s="110">
        <f>C1266+C1267</f>
        <v>737.38999999999942</v>
      </c>
      <c r="D1268" s="110">
        <f>D1266+D1267</f>
        <v>0</v>
      </c>
      <c r="E1268" s="110">
        <f>E1266+E1267</f>
        <v>0</v>
      </c>
      <c r="F1268" s="110">
        <f>F1266-F1267</f>
        <v>451.42999999999302</v>
      </c>
      <c r="G1268" s="110">
        <f t="shared" ref="G1268" si="503">F1268/C1268*100</f>
        <v>61.219978573074407</v>
      </c>
      <c r="H1268" s="110">
        <v>0</v>
      </c>
    </row>
    <row r="1269" spans="1:8" ht="20.25" customHeight="1" x14ac:dyDescent="0.25">
      <c r="A1269" s="295" t="s">
        <v>383</v>
      </c>
      <c r="B1269" s="295"/>
      <c r="C1269" s="184">
        <f>C1268</f>
        <v>737.38999999999942</v>
      </c>
      <c r="D1269" s="184">
        <f>D1268</f>
        <v>0</v>
      </c>
      <c r="E1269" s="184">
        <f>E1265</f>
        <v>-1.3824319466948509E-10</v>
      </c>
      <c r="F1269" s="184">
        <f>F1265+F1264</f>
        <v>-451.43000000006521</v>
      </c>
      <c r="G1269" s="184">
        <f>F1269/C1269*100</f>
        <v>-61.219978573084198</v>
      </c>
      <c r="H1269" s="184">
        <v>0</v>
      </c>
    </row>
    <row r="1270" spans="1:8" ht="0.75" customHeight="1" x14ac:dyDescent="0.25">
      <c r="A1270" s="196"/>
      <c r="B1270" s="196"/>
      <c r="C1270" s="185"/>
      <c r="D1270" s="147"/>
      <c r="E1270" s="147"/>
      <c r="F1270" s="185"/>
      <c r="G1270" s="147"/>
      <c r="H1270" s="148"/>
    </row>
    <row r="1271" spans="1:8" ht="9.75" customHeight="1" x14ac:dyDescent="0.25">
      <c r="A1271" s="197"/>
      <c r="B1271" s="197"/>
      <c r="C1271" s="59"/>
      <c r="D1271" s="149"/>
      <c r="E1271" s="149"/>
      <c r="F1271" s="59"/>
      <c r="G1271" s="149"/>
      <c r="H1271" s="60"/>
    </row>
    <row r="1272" spans="1:8" ht="8.25" customHeight="1" x14ac:dyDescent="0.25">
      <c r="A1272" s="197"/>
      <c r="B1272" s="197"/>
      <c r="C1272" s="59"/>
      <c r="D1272" s="149"/>
      <c r="E1272" s="149"/>
      <c r="F1272" s="59"/>
      <c r="G1272" s="149"/>
      <c r="H1272" s="60"/>
    </row>
    <row r="1273" spans="1:8" ht="48" customHeight="1" x14ac:dyDescent="0.25">
      <c r="A1273" s="199"/>
      <c r="B1273" s="198" t="s">
        <v>368</v>
      </c>
      <c r="C1273" s="186"/>
      <c r="D1273" s="186"/>
      <c r="E1273" s="287" t="s">
        <v>298</v>
      </c>
      <c r="F1273" s="287"/>
      <c r="G1273" s="186"/>
      <c r="H1273" s="187"/>
    </row>
    <row r="1274" spans="1:8" ht="6" hidden="1" customHeight="1" x14ac:dyDescent="0.25">
      <c r="A1274" s="199"/>
      <c r="B1274" s="199"/>
      <c r="C1274" s="188"/>
      <c r="D1274" s="188"/>
      <c r="E1274" s="188"/>
      <c r="F1274" s="188"/>
      <c r="G1274" s="188"/>
      <c r="H1274" s="93"/>
    </row>
    <row r="1275" spans="1:8" ht="25.5" hidden="1" customHeight="1" x14ac:dyDescent="0.25">
      <c r="A1275" s="199"/>
      <c r="B1275" s="199"/>
      <c r="C1275" s="188"/>
      <c r="D1275" s="188"/>
      <c r="E1275" s="188"/>
      <c r="F1275" s="188"/>
      <c r="G1275" s="188"/>
      <c r="H1275" s="93"/>
    </row>
    <row r="1276" spans="1:8" ht="25.5" hidden="1" customHeight="1" x14ac:dyDescent="0.25">
      <c r="A1276" s="199"/>
      <c r="B1276" s="199"/>
      <c r="C1276" s="188"/>
      <c r="D1276" s="188"/>
      <c r="E1276" s="188"/>
      <c r="F1276" s="188"/>
      <c r="G1276" s="188"/>
      <c r="H1276" s="93"/>
    </row>
  </sheetData>
  <mergeCells count="204">
    <mergeCell ref="B1250:C1250"/>
    <mergeCell ref="B1245:C1245"/>
    <mergeCell ref="B1240:C1240"/>
    <mergeCell ref="A1:G2"/>
    <mergeCell ref="A4:G4"/>
    <mergeCell ref="A7:G7"/>
    <mergeCell ref="A328:B328"/>
    <mergeCell ref="A278:B278"/>
    <mergeCell ref="A282:B282"/>
    <mergeCell ref="A285:B285"/>
    <mergeCell ref="A289:B289"/>
    <mergeCell ref="A292:B292"/>
    <mergeCell ref="A294:B294"/>
    <mergeCell ref="B302:C302"/>
    <mergeCell ref="B305:D305"/>
    <mergeCell ref="A19:G19"/>
    <mergeCell ref="C20:D20"/>
    <mergeCell ref="A50:G50"/>
    <mergeCell ref="A79:B79"/>
    <mergeCell ref="A86:H86"/>
    <mergeCell ref="A301:G301"/>
    <mergeCell ref="A307:C307"/>
    <mergeCell ref="A287:B287"/>
    <mergeCell ref="A190:B190"/>
    <mergeCell ref="A274:B274"/>
    <mergeCell ref="A186:H186"/>
    <mergeCell ref="A158:B158"/>
    <mergeCell ref="A169:H169"/>
    <mergeCell ref="A184:H184"/>
    <mergeCell ref="A27:G27"/>
    <mergeCell ref="C32:E32"/>
    <mergeCell ref="A36:G36"/>
    <mergeCell ref="A43:G43"/>
    <mergeCell ref="A47:G47"/>
    <mergeCell ref="A220:B220"/>
    <mergeCell ref="A48:G48"/>
    <mergeCell ref="A471:B471"/>
    <mergeCell ref="A358:B358"/>
    <mergeCell ref="A394:B394"/>
    <mergeCell ref="A405:B405"/>
    <mergeCell ref="A413:B413"/>
    <mergeCell ref="A438:B438"/>
    <mergeCell ref="A188:H188"/>
    <mergeCell ref="A200:B200"/>
    <mergeCell ref="A215:B215"/>
    <mergeCell ref="A226:B226"/>
    <mergeCell ref="A241:B241"/>
    <mergeCell ref="A449:B449"/>
    <mergeCell ref="A466:B466"/>
    <mergeCell ref="A467:B467"/>
    <mergeCell ref="A470:H470"/>
    <mergeCell ref="A242:B242"/>
    <mergeCell ref="A254:B254"/>
    <mergeCell ref="A256:B256"/>
    <mergeCell ref="A260:G260"/>
    <mergeCell ref="A271:G271"/>
    <mergeCell ref="A330:B330"/>
    <mergeCell ref="A440:B440"/>
    <mergeCell ref="A280:C280"/>
    <mergeCell ref="A566:B566"/>
    <mergeCell ref="A567:B567"/>
    <mergeCell ref="A571:H571"/>
    <mergeCell ref="A589:B589"/>
    <mergeCell ref="A484:B484"/>
    <mergeCell ref="A492:B492"/>
    <mergeCell ref="A504:B504"/>
    <mergeCell ref="A519:B519"/>
    <mergeCell ref="A529:B529"/>
    <mergeCell ref="A558:B558"/>
    <mergeCell ref="A541:B541"/>
    <mergeCell ref="A486:B486"/>
    <mergeCell ref="A496:B496"/>
    <mergeCell ref="A506:B506"/>
    <mergeCell ref="A521:B521"/>
    <mergeCell ref="A544:B544"/>
    <mergeCell ref="A640:B640"/>
    <mergeCell ref="A641:B641"/>
    <mergeCell ref="B653:G653"/>
    <mergeCell ref="A655:C655"/>
    <mergeCell ref="A662:B662"/>
    <mergeCell ref="A663:B663"/>
    <mergeCell ref="A590:B590"/>
    <mergeCell ref="A594:C594"/>
    <mergeCell ref="A609:B609"/>
    <mergeCell ref="A619:B619"/>
    <mergeCell ref="A630:B630"/>
    <mergeCell ref="A639:B639"/>
    <mergeCell ref="A603:C603"/>
    <mergeCell ref="A610:B610"/>
    <mergeCell ref="A633:B633"/>
    <mergeCell ref="A595:C595"/>
    <mergeCell ref="A601:B601"/>
    <mergeCell ref="A723:B723"/>
    <mergeCell ref="A734:B734"/>
    <mergeCell ref="A735:B735"/>
    <mergeCell ref="A667:C667"/>
    <mergeCell ref="A680:B680"/>
    <mergeCell ref="A693:B693"/>
    <mergeCell ref="A705:B705"/>
    <mergeCell ref="A718:B718"/>
    <mergeCell ref="A719:B719"/>
    <mergeCell ref="A722:B722"/>
    <mergeCell ref="A668:B668"/>
    <mergeCell ref="A682:B682"/>
    <mergeCell ref="A695:B695"/>
    <mergeCell ref="A707:B707"/>
    <mergeCell ref="A854:B854"/>
    <mergeCell ref="A777:B777"/>
    <mergeCell ref="A799:B799"/>
    <mergeCell ref="A800:B800"/>
    <mergeCell ref="A803:C803"/>
    <mergeCell ref="A817:B817"/>
    <mergeCell ref="A838:B838"/>
    <mergeCell ref="A738:C738"/>
    <mergeCell ref="A758:B758"/>
    <mergeCell ref="A759:B759"/>
    <mergeCell ref="A762:C762"/>
    <mergeCell ref="A763:B763"/>
    <mergeCell ref="A841:B841"/>
    <mergeCell ref="A740:C740"/>
    <mergeCell ref="A746:B746"/>
    <mergeCell ref="A907:C907"/>
    <mergeCell ref="A929:B929"/>
    <mergeCell ref="A931:C931"/>
    <mergeCell ref="A943:B943"/>
    <mergeCell ref="A968:B968"/>
    <mergeCell ref="A969:C969"/>
    <mergeCell ref="A857:C857"/>
    <mergeCell ref="A871:B871"/>
    <mergeCell ref="A902:B902"/>
    <mergeCell ref="A903:B903"/>
    <mergeCell ref="A906:C906"/>
    <mergeCell ref="A967:B967"/>
    <mergeCell ref="A887:B887"/>
    <mergeCell ref="A858:B858"/>
    <mergeCell ref="A945:B945"/>
    <mergeCell ref="A1033:B1033"/>
    <mergeCell ref="A1034:B1034"/>
    <mergeCell ref="A1036:C1036"/>
    <mergeCell ref="A1037:C1037"/>
    <mergeCell ref="A1043:B1043"/>
    <mergeCell ref="A1044:B1044"/>
    <mergeCell ref="A981:B981"/>
    <mergeCell ref="A982:B982"/>
    <mergeCell ref="A997:C997"/>
    <mergeCell ref="A998:C998"/>
    <mergeCell ref="A1006:B1006"/>
    <mergeCell ref="A1027:C1027"/>
    <mergeCell ref="A1008:C1008"/>
    <mergeCell ref="A1016:B1016"/>
    <mergeCell ref="A983:C983"/>
    <mergeCell ref="A993:B993"/>
    <mergeCell ref="A994:B994"/>
    <mergeCell ref="A1046:C1046"/>
    <mergeCell ref="A1047:C1047"/>
    <mergeCell ref="A1065:B1065"/>
    <mergeCell ref="A1090:C1090"/>
    <mergeCell ref="A1116:B1116"/>
    <mergeCell ref="A1118:C1118"/>
    <mergeCell ref="A1169:C1169"/>
    <mergeCell ref="A1175:B1175"/>
    <mergeCell ref="A1176:B1176"/>
    <mergeCell ref="A1068:C1068"/>
    <mergeCell ref="A1078:B1078"/>
    <mergeCell ref="A1167:C1167"/>
    <mergeCell ref="A1082:C1082"/>
    <mergeCell ref="A1088:B1088"/>
    <mergeCell ref="A1244:B1244"/>
    <mergeCell ref="A1196:B1196"/>
    <mergeCell ref="A1197:B1197"/>
    <mergeCell ref="A1198:B1198"/>
    <mergeCell ref="A1203:G1203"/>
    <mergeCell ref="A1206:B1206"/>
    <mergeCell ref="A1216:B1216"/>
    <mergeCell ref="A1149:B1149"/>
    <mergeCell ref="A1151:C1151"/>
    <mergeCell ref="A1164:B1164"/>
    <mergeCell ref="A1165:B1165"/>
    <mergeCell ref="A1179:C1179"/>
    <mergeCell ref="A1195:B1195"/>
    <mergeCell ref="A407:C407"/>
    <mergeCell ref="A1265:B1265"/>
    <mergeCell ref="A1222:C1222"/>
    <mergeCell ref="A396:B396"/>
    <mergeCell ref="A272:B272"/>
    <mergeCell ref="A855:B855"/>
    <mergeCell ref="E1273:F1273"/>
    <mergeCell ref="A1263:B1263"/>
    <mergeCell ref="A1264:B1264"/>
    <mergeCell ref="A1266:B1266"/>
    <mergeCell ref="A1267:B1267"/>
    <mergeCell ref="A1268:B1268"/>
    <mergeCell ref="A1269:B1269"/>
    <mergeCell ref="A1249:B1249"/>
    <mergeCell ref="A1254:B1254"/>
    <mergeCell ref="A1259:B1259"/>
    <mergeCell ref="A1260:B1260"/>
    <mergeCell ref="A1261:B1261"/>
    <mergeCell ref="A1262:B1262"/>
    <mergeCell ref="A1221:G1221"/>
    <mergeCell ref="A1224:E1224"/>
    <mergeCell ref="A1226:B1226"/>
    <mergeCell ref="A1230:B1230"/>
    <mergeCell ref="A1238:G1238"/>
  </mergeCells>
  <pageMargins left="0.16666666666666666" right="0.7" top="0.75" bottom="0.75" header="1.0416666666666666E-2" footer="0.3"/>
  <pageSetup paperSize="9" orientation="landscape" r:id="rId1"/>
  <headerFooter scaleWithDoc="0">
    <oddFooter>&amp;CStranica &amp;P od &amp;N</oddFooter>
    <firstHeader>&amp;C&amp;"-,Podebljano"OŠ IVANA MAŽURANIĆA OBROVAC SINJSKI</firstHeader>
    <firstFooter>&amp;C&amp;(1]</firstFooter>
  </headerFooter>
  <ignoredErrors>
    <ignoredError sqref="C42 D16 D128 C138:H138 C152:F152 C236:G236 C399:H399 C401:G401 C400:G400 C443:F443 C454:H460 C499:G499 C524:F524 C547:G555 D563:D566 C671:F671 C685:F685 C698:F698 C710:F710 C726:F726 G838 C923:F923 C938:F938 C961:F961 C976:F976 E985:F985 C1001:F1001 C1011:F1011 C1093:F1093 C1121 C1154:F1154" formula="1"/>
    <ignoredError sqref="A96 A102:A115 A117 A121:A134 A147:D147 A319:A320 A341:A343 A369:A371 A447 A480:B480 A518 A1251:E1256 A1245 F147:H147 A1250:B1250 D1250:E1250" numberStoredAsText="1"/>
    <ignoredError sqref="E147" numberStoredAsText="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cp:lastPrinted>2025-01-21T06:23:03Z</cp:lastPrinted>
  <dcterms:created xsi:type="dcterms:W3CDTF">2023-02-23T11:01:25Z</dcterms:created>
  <dcterms:modified xsi:type="dcterms:W3CDTF">2025-01-29T09:40:59Z</dcterms:modified>
</cp:coreProperties>
</file>