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10290"/>
  </bookViews>
  <sheets>
    <sheet name="List1" sheetId="2" r:id="rId1"/>
  </sheets>
  <calcPr calcId="145621"/>
</workbook>
</file>

<file path=xl/calcChain.xml><?xml version="1.0" encoding="utf-8"?>
<calcChain xmlns="http://schemas.openxmlformats.org/spreadsheetml/2006/main">
  <c r="C779" i="2" l="1"/>
  <c r="H144" i="2" l="1"/>
  <c r="F144" i="2"/>
  <c r="G149" i="2"/>
  <c r="H149" i="2"/>
  <c r="H148" i="2" s="1"/>
  <c r="F149" i="2"/>
  <c r="H708" i="2"/>
  <c r="G1095" i="2"/>
  <c r="H1095" i="2"/>
  <c r="G1097" i="2"/>
  <c r="H1097" i="2"/>
  <c r="G1100" i="2"/>
  <c r="H1100" i="2"/>
  <c r="F1109" i="2"/>
  <c r="G1109" i="2"/>
  <c r="H1109" i="2"/>
  <c r="F1114" i="2"/>
  <c r="F1113" i="2" s="1"/>
  <c r="G1114" i="2"/>
  <c r="G1113" i="2" s="1"/>
  <c r="H1114" i="2"/>
  <c r="H1113" i="2" s="1"/>
  <c r="H1004" i="2"/>
  <c r="H1003" i="2"/>
  <c r="H1002" i="2"/>
  <c r="G870" i="2"/>
  <c r="H870" i="2"/>
  <c r="H865" i="2" s="1"/>
  <c r="G866" i="2"/>
  <c r="H866" i="2"/>
  <c r="G873" i="2"/>
  <c r="G872" i="2" s="1"/>
  <c r="H873" i="2"/>
  <c r="H872" i="2" s="1"/>
  <c r="G868" i="2"/>
  <c r="H868" i="2"/>
  <c r="H858" i="2"/>
  <c r="H857" i="2" s="1"/>
  <c r="H835" i="2"/>
  <c r="H1151" i="2"/>
  <c r="G309" i="2"/>
  <c r="H309" i="2"/>
  <c r="H864" i="2" l="1"/>
  <c r="H875" i="2" s="1"/>
  <c r="G865" i="2"/>
  <c r="G864" i="2" s="1"/>
  <c r="G875" i="2" s="1"/>
  <c r="G57" i="2"/>
  <c r="H57" i="2"/>
  <c r="F57" i="2"/>
  <c r="G78" i="2"/>
  <c r="H78" i="2"/>
  <c r="F78" i="2"/>
  <c r="G76" i="2"/>
  <c r="H76" i="2"/>
  <c r="F76" i="2"/>
  <c r="D194" i="2"/>
  <c r="H227" i="2"/>
  <c r="H190" i="2"/>
  <c r="G74" i="2"/>
  <c r="H74" i="2"/>
  <c r="F74" i="2"/>
  <c r="G73" i="2"/>
  <c r="H73" i="2"/>
  <c r="G62" i="2"/>
  <c r="H62" i="2"/>
  <c r="F62" i="2"/>
  <c r="G61" i="2"/>
  <c r="H61" i="2"/>
  <c r="F61" i="2"/>
  <c r="G70" i="2"/>
  <c r="H70" i="2"/>
  <c r="F70" i="2"/>
  <c r="E194" i="2"/>
  <c r="F194" i="2"/>
  <c r="G194" i="2"/>
  <c r="H194" i="2"/>
  <c r="F193" i="2"/>
  <c r="F190" i="2" s="1"/>
  <c r="G193" i="2"/>
  <c r="G190" i="2" s="1"/>
  <c r="H193" i="2"/>
  <c r="C194" i="2"/>
  <c r="G208" i="2"/>
  <c r="F208" i="2"/>
  <c r="E147" i="2" l="1"/>
  <c r="E146" i="2"/>
  <c r="E145" i="2"/>
  <c r="E95" i="2"/>
  <c r="E99" i="2" l="1"/>
  <c r="D1067" i="2"/>
  <c r="E1067" i="2"/>
  <c r="F1067" i="2"/>
  <c r="G1067" i="2"/>
  <c r="H1067" i="2"/>
  <c r="C1067" i="2"/>
  <c r="E104" i="2"/>
  <c r="E125" i="2"/>
  <c r="D131" i="2"/>
  <c r="E131" i="2"/>
  <c r="E111" i="2"/>
  <c r="D111" i="2"/>
  <c r="D108" i="2"/>
  <c r="E108" i="2"/>
  <c r="D107" i="2"/>
  <c r="E107" i="2"/>
  <c r="F107" i="2"/>
  <c r="G107" i="2"/>
  <c r="H107" i="2"/>
  <c r="D106" i="2"/>
  <c r="E106" i="2"/>
  <c r="F106" i="2"/>
  <c r="G106" i="2"/>
  <c r="F105" i="2"/>
  <c r="G105" i="2"/>
  <c r="H105" i="2"/>
  <c r="D105" i="2"/>
  <c r="E105" i="2"/>
  <c r="D104" i="2"/>
  <c r="F104" i="2"/>
  <c r="G104" i="2"/>
  <c r="H104" i="2"/>
  <c r="D102" i="2"/>
  <c r="E102" i="2"/>
  <c r="F102" i="2"/>
  <c r="G102" i="2"/>
  <c r="H102" i="2"/>
  <c r="D101" i="2"/>
  <c r="E101" i="2"/>
  <c r="F101" i="2"/>
  <c r="G101" i="2"/>
  <c r="H101" i="2"/>
  <c r="D100" i="2"/>
  <c r="E100" i="2"/>
  <c r="F100" i="2"/>
  <c r="G100" i="2"/>
  <c r="H100" i="2"/>
  <c r="F99" i="2"/>
  <c r="G99" i="2"/>
  <c r="H99" i="2"/>
  <c r="H98" i="2" s="1"/>
  <c r="D99" i="2"/>
  <c r="D96" i="2"/>
  <c r="E96" i="2"/>
  <c r="F96" i="2"/>
  <c r="G96" i="2"/>
  <c r="H96" i="2"/>
  <c r="D95" i="2"/>
  <c r="F95" i="2"/>
  <c r="G95" i="2"/>
  <c r="H95" i="2"/>
  <c r="G93" i="2"/>
  <c r="F93" i="2"/>
  <c r="E93" i="2"/>
  <c r="D93" i="2"/>
  <c r="D154" i="2" l="1"/>
  <c r="E154" i="2"/>
  <c r="F154" i="2"/>
  <c r="G154" i="2"/>
  <c r="H154" i="2"/>
  <c r="D146" i="2"/>
  <c r="F146" i="2"/>
  <c r="G146" i="2"/>
  <c r="H146" i="2"/>
  <c r="H143" i="2" s="1"/>
  <c r="C146" i="2"/>
  <c r="E1032" i="2"/>
  <c r="D1033" i="2"/>
  <c r="D1032" i="2" s="1"/>
  <c r="E1033" i="2"/>
  <c r="F1033" i="2"/>
  <c r="F1032" i="2" s="1"/>
  <c r="G1033" i="2"/>
  <c r="G1032" i="2" s="1"/>
  <c r="H1033" i="2"/>
  <c r="H1032" i="2" s="1"/>
  <c r="C1033" i="2"/>
  <c r="C1032" i="2" s="1"/>
  <c r="C154" i="2" l="1"/>
  <c r="E149" i="2"/>
  <c r="D144" i="2"/>
  <c r="E144" i="2"/>
  <c r="E143" i="2" s="1"/>
  <c r="G144" i="2"/>
  <c r="C144" i="2"/>
  <c r="D1109" i="2"/>
  <c r="E1109" i="2"/>
  <c r="C1109" i="2"/>
  <c r="C1059" i="2"/>
  <c r="D132" i="2"/>
  <c r="E132" i="2"/>
  <c r="F132" i="2"/>
  <c r="G132" i="2"/>
  <c r="H132" i="2"/>
  <c r="C132" i="2"/>
  <c r="D125" i="2"/>
  <c r="F125" i="2"/>
  <c r="G125" i="2"/>
  <c r="C125" i="2"/>
  <c r="D116" i="2"/>
  <c r="E116" i="2"/>
  <c r="F116" i="2"/>
  <c r="G116" i="2"/>
  <c r="H116" i="2"/>
  <c r="C116" i="2"/>
  <c r="B11" i="2" l="1"/>
  <c r="B12" i="2" s="1"/>
  <c r="G11" i="2"/>
  <c r="G12" i="2" s="1"/>
  <c r="G13" i="2" s="1"/>
  <c r="C12" i="2"/>
  <c r="D12" i="2"/>
  <c r="E12" i="2"/>
  <c r="E13" i="2" s="1"/>
  <c r="F12" i="2"/>
  <c r="F13" i="2" s="1"/>
  <c r="B15" i="2"/>
  <c r="C15" i="2"/>
  <c r="D15" i="2"/>
  <c r="D16" i="2" s="1"/>
  <c r="D18" i="2" s="1"/>
  <c r="E15" i="2"/>
  <c r="F15" i="2"/>
  <c r="G15" i="2"/>
  <c r="E16" i="2" l="1"/>
  <c r="E18" i="2" s="1"/>
  <c r="F16" i="2"/>
  <c r="F18" i="2" s="1"/>
  <c r="C16" i="2"/>
  <c r="C18" i="2" s="1"/>
  <c r="B16" i="2"/>
  <c r="B18" i="2" s="1"/>
  <c r="G16" i="2"/>
  <c r="G18" i="2" s="1"/>
  <c r="C117" i="2"/>
  <c r="C111" i="2"/>
  <c r="C112" i="2"/>
  <c r="C95" i="2"/>
  <c r="G1059" i="2"/>
  <c r="G1058" i="2" s="1"/>
  <c r="G1057" i="2" s="1"/>
  <c r="G1061" i="2" s="1"/>
  <c r="H1059" i="2"/>
  <c r="H1058" i="2" s="1"/>
  <c r="H1057" i="2" s="1"/>
  <c r="H1061" i="2" s="1"/>
  <c r="F1059" i="2"/>
  <c r="F1058" i="2" s="1"/>
  <c r="F1057" i="2" s="1"/>
  <c r="F1061" i="2" s="1"/>
  <c r="E1059" i="2"/>
  <c r="E1058" i="2" s="1"/>
  <c r="D1059" i="2"/>
  <c r="D1058" i="2" s="1"/>
  <c r="D1057" i="2" s="1"/>
  <c r="C1058" i="2"/>
  <c r="C1057" i="2" s="1"/>
  <c r="C1061" i="2" s="1"/>
  <c r="C415" i="2"/>
  <c r="C316" i="2"/>
  <c r="D75" i="2"/>
  <c r="C231" i="2"/>
  <c r="C191" i="2"/>
  <c r="D1061" i="2" l="1"/>
  <c r="E1057" i="2"/>
  <c r="E1061" i="2" s="1"/>
  <c r="C1229" i="2"/>
  <c r="F1229" i="2" l="1"/>
  <c r="G1229" i="2"/>
  <c r="H1229" i="2"/>
  <c r="F1225" i="2"/>
  <c r="G117" i="2"/>
  <c r="F118" i="2"/>
  <c r="C123" i="2"/>
  <c r="C100" i="2"/>
  <c r="C99" i="2"/>
  <c r="C96" i="2"/>
  <c r="F1154" i="2"/>
  <c r="F1153" i="2" s="1"/>
  <c r="G1154" i="2"/>
  <c r="G1153" i="2" s="1"/>
  <c r="F1151" i="2"/>
  <c r="F1150" i="2" s="1"/>
  <c r="F1140" i="2"/>
  <c r="F1139" i="2" s="1"/>
  <c r="F1138" i="2" s="1"/>
  <c r="G1140" i="2"/>
  <c r="G1139" i="2" s="1"/>
  <c r="G1138" i="2" s="1"/>
  <c r="H1140" i="2"/>
  <c r="H1139" i="2" s="1"/>
  <c r="F1129" i="2"/>
  <c r="F1128" i="2" s="1"/>
  <c r="F1127" i="2" s="1"/>
  <c r="G1129" i="2"/>
  <c r="G1128" i="2" s="1"/>
  <c r="G1127" i="2" s="1"/>
  <c r="H1129" i="2"/>
  <c r="F1124" i="2"/>
  <c r="G1124" i="2"/>
  <c r="H1124" i="2"/>
  <c r="F1122" i="2"/>
  <c r="G1122" i="2"/>
  <c r="H1122" i="2"/>
  <c r="F1111" i="2"/>
  <c r="G1111" i="2"/>
  <c r="G1108" i="2" s="1"/>
  <c r="G1107" i="2" s="1"/>
  <c r="H1111" i="2"/>
  <c r="H1108" i="2" s="1"/>
  <c r="H1107" i="2" s="1"/>
  <c r="F1104" i="2"/>
  <c r="G1104" i="2"/>
  <c r="G1094" i="2" s="1"/>
  <c r="G1093" i="2" s="1"/>
  <c r="F1097" i="2"/>
  <c r="F1100" i="2"/>
  <c r="F1095" i="2"/>
  <c r="F1087" i="2"/>
  <c r="G1087" i="2"/>
  <c r="F1083" i="2"/>
  <c r="G1083" i="2"/>
  <c r="F1078" i="2"/>
  <c r="G1078" i="2"/>
  <c r="F1075" i="2"/>
  <c r="G1075" i="2"/>
  <c r="H1075" i="2"/>
  <c r="F1069" i="2"/>
  <c r="G1069" i="2"/>
  <c r="G1066" i="2" s="1"/>
  <c r="F1048" i="2"/>
  <c r="G1048" i="2"/>
  <c r="H1048" i="2"/>
  <c r="F1045" i="2"/>
  <c r="G1045" i="2"/>
  <c r="F1036" i="2"/>
  <c r="G1036" i="2"/>
  <c r="G1035" i="2" s="1"/>
  <c r="G1031" i="2" s="1"/>
  <c r="H1027" i="2"/>
  <c r="H1023" i="2" s="1"/>
  <c r="F1027" i="2"/>
  <c r="G1027" i="2"/>
  <c r="F1024" i="2"/>
  <c r="G1024" i="2"/>
  <c r="H1024" i="2"/>
  <c r="F1014" i="2"/>
  <c r="F1013" i="2" s="1"/>
  <c r="F1012" i="2" s="1"/>
  <c r="F1016" i="2" s="1"/>
  <c r="G1014" i="2"/>
  <c r="G1013" i="2" s="1"/>
  <c r="G1012" i="2" s="1"/>
  <c r="G1016" i="2" s="1"/>
  <c r="G1017" i="2" s="1"/>
  <c r="H1014" i="2"/>
  <c r="H1013" i="2" s="1"/>
  <c r="H1012" i="2" s="1"/>
  <c r="H1016" i="2" s="1"/>
  <c r="F1004" i="2"/>
  <c r="F1003" i="2" s="1"/>
  <c r="F1002" i="2" s="1"/>
  <c r="F1006" i="2" s="1"/>
  <c r="G1004" i="2"/>
  <c r="G1003" i="2" s="1"/>
  <c r="G1002" i="2" s="1"/>
  <c r="G1006" i="2" s="1"/>
  <c r="F985" i="2"/>
  <c r="G985" i="2"/>
  <c r="G984" i="2" s="1"/>
  <c r="G983" i="2" s="1"/>
  <c r="G989" i="2" s="1"/>
  <c r="H985" i="2"/>
  <c r="F977" i="2"/>
  <c r="G977" i="2"/>
  <c r="H977" i="2"/>
  <c r="F975" i="2"/>
  <c r="G975" i="2"/>
  <c r="H975" i="2"/>
  <c r="F964" i="2"/>
  <c r="F963" i="2" s="1"/>
  <c r="F962" i="2" s="1"/>
  <c r="G964" i="2"/>
  <c r="G963" i="2" s="1"/>
  <c r="G962" i="2" s="1"/>
  <c r="H964" i="2"/>
  <c r="H963" i="2" s="1"/>
  <c r="H962" i="2" s="1"/>
  <c r="H960" i="2"/>
  <c r="H959" i="2" s="1"/>
  <c r="F960" i="2"/>
  <c r="F959" i="2" s="1"/>
  <c r="F958" i="2" s="1"/>
  <c r="F966" i="2" s="1"/>
  <c r="G960" i="2"/>
  <c r="G959" i="2" s="1"/>
  <c r="F952" i="2"/>
  <c r="G952" i="2"/>
  <c r="F950" i="2"/>
  <c r="G950" i="2"/>
  <c r="F946" i="2"/>
  <c r="F945" i="2" s="1"/>
  <c r="G946" i="2"/>
  <c r="G945" i="2" s="1"/>
  <c r="F927" i="2"/>
  <c r="G927" i="2"/>
  <c r="H927" i="2"/>
  <c r="F937" i="2"/>
  <c r="G937" i="2"/>
  <c r="H937" i="2"/>
  <c r="F935" i="2"/>
  <c r="F931" i="2"/>
  <c r="G931" i="2"/>
  <c r="H931" i="2"/>
  <c r="F929" i="2"/>
  <c r="G929" i="2"/>
  <c r="F924" i="2"/>
  <c r="G924" i="2"/>
  <c r="F922" i="2"/>
  <c r="G922" i="2"/>
  <c r="H922" i="2"/>
  <c r="H921" i="2" s="1"/>
  <c r="F914" i="2"/>
  <c r="G914" i="2"/>
  <c r="F912" i="2"/>
  <c r="G912" i="2"/>
  <c r="H912" i="2"/>
  <c r="F908" i="2"/>
  <c r="F907" i="2" s="1"/>
  <c r="G908" i="2"/>
  <c r="G907" i="2" s="1"/>
  <c r="F899" i="2"/>
  <c r="G899" i="2"/>
  <c r="H899" i="2"/>
  <c r="F897" i="2"/>
  <c r="G897" i="2"/>
  <c r="H897" i="2"/>
  <c r="F893" i="2"/>
  <c r="G893" i="2"/>
  <c r="H893" i="2"/>
  <c r="F891" i="2"/>
  <c r="G891" i="2"/>
  <c r="H891" i="2"/>
  <c r="F889" i="2"/>
  <c r="G889" i="2"/>
  <c r="H889" i="2"/>
  <c r="F886" i="2"/>
  <c r="G886" i="2"/>
  <c r="H886" i="2"/>
  <c r="F884" i="2"/>
  <c r="G884" i="2"/>
  <c r="H884" i="2"/>
  <c r="F858" i="2"/>
  <c r="F857" i="2" s="1"/>
  <c r="G858" i="2"/>
  <c r="G857" i="2" s="1"/>
  <c r="F855" i="2"/>
  <c r="G855" i="2"/>
  <c r="H855" i="2"/>
  <c r="F853" i="2"/>
  <c r="G853" i="2"/>
  <c r="H853" i="2"/>
  <c r="F851" i="2"/>
  <c r="G851" i="2"/>
  <c r="H851" i="2"/>
  <c r="F842" i="2"/>
  <c r="F841" i="2" s="1"/>
  <c r="G842" i="2"/>
  <c r="G841" i="2" s="1"/>
  <c r="H842" i="2"/>
  <c r="H841" i="2" s="1"/>
  <c r="F839" i="2"/>
  <c r="G839" i="2"/>
  <c r="H839" i="2"/>
  <c r="F837" i="2"/>
  <c r="G837" i="2"/>
  <c r="H837" i="2"/>
  <c r="H834" i="2" s="1"/>
  <c r="F835" i="2"/>
  <c r="G835" i="2"/>
  <c r="F825" i="2"/>
  <c r="F824" i="2" s="1"/>
  <c r="G825" i="2"/>
  <c r="G824" i="2" s="1"/>
  <c r="H825" i="2"/>
  <c r="H824" i="2" s="1"/>
  <c r="F822" i="2"/>
  <c r="G822" i="2"/>
  <c r="H822" i="2"/>
  <c r="F820" i="2"/>
  <c r="G820" i="2"/>
  <c r="H820" i="2"/>
  <c r="F818" i="2"/>
  <c r="G818" i="2"/>
  <c r="H818" i="2"/>
  <c r="F809" i="2"/>
  <c r="F808" i="2" s="1"/>
  <c r="G809" i="2"/>
  <c r="G808" i="2" s="1"/>
  <c r="H809" i="2"/>
  <c r="H808" i="2" s="1"/>
  <c r="F806" i="2"/>
  <c r="G806" i="2"/>
  <c r="H806" i="2"/>
  <c r="F804" i="2"/>
  <c r="G804" i="2"/>
  <c r="H804" i="2"/>
  <c r="F802" i="2"/>
  <c r="G802" i="2"/>
  <c r="F788" i="2"/>
  <c r="F787" i="2" s="1"/>
  <c r="G788" i="2"/>
  <c r="G787" i="2" s="1"/>
  <c r="H788" i="2"/>
  <c r="H787" i="2" s="1"/>
  <c r="F785" i="2"/>
  <c r="G785" i="2"/>
  <c r="H785" i="2"/>
  <c r="F783" i="2"/>
  <c r="G783" i="2"/>
  <c r="H783" i="2"/>
  <c r="F781" i="2"/>
  <c r="G781" i="2"/>
  <c r="H781" i="2"/>
  <c r="F769" i="2"/>
  <c r="F768" i="2" s="1"/>
  <c r="H769" i="2"/>
  <c r="F766" i="2"/>
  <c r="H766" i="2"/>
  <c r="F764" i="2"/>
  <c r="G764" i="2"/>
  <c r="H764" i="2"/>
  <c r="F762" i="2"/>
  <c r="H762" i="2"/>
  <c r="F744" i="2"/>
  <c r="G744" i="2"/>
  <c r="H744" i="2"/>
  <c r="F747" i="2"/>
  <c r="F746" i="2" s="1"/>
  <c r="G747" i="2"/>
  <c r="G746" i="2" s="1"/>
  <c r="H747" i="2"/>
  <c r="H746" i="2" s="1"/>
  <c r="F742" i="2"/>
  <c r="G742" i="2"/>
  <c r="H742" i="2"/>
  <c r="F740" i="2"/>
  <c r="G740" i="2"/>
  <c r="H740" i="2"/>
  <c r="F729" i="2"/>
  <c r="F728" i="2" s="1"/>
  <c r="G729" i="2"/>
  <c r="G728" i="2" s="1"/>
  <c r="G727" i="2" s="1"/>
  <c r="H729" i="2"/>
  <c r="H728" i="2" s="1"/>
  <c r="H727" i="2" s="1"/>
  <c r="F725" i="2"/>
  <c r="F724" i="2" s="1"/>
  <c r="F723" i="2" s="1"/>
  <c r="G725" i="2"/>
  <c r="G724" i="2" s="1"/>
  <c r="G723" i="2" s="1"/>
  <c r="H725" i="2"/>
  <c r="H724" i="2" s="1"/>
  <c r="H723" i="2" s="1"/>
  <c r="F710" i="2"/>
  <c r="G710" i="2"/>
  <c r="H710" i="2"/>
  <c r="F708" i="2"/>
  <c r="G708" i="2"/>
  <c r="F696" i="2"/>
  <c r="G696" i="2"/>
  <c r="H696" i="2"/>
  <c r="F694" i="2"/>
  <c r="G694" i="2"/>
  <c r="H694" i="2"/>
  <c r="F692" i="2"/>
  <c r="G692" i="2"/>
  <c r="H692" i="2"/>
  <c r="F684" i="2"/>
  <c r="G684" i="2"/>
  <c r="H684" i="2"/>
  <c r="F682" i="2"/>
  <c r="G682" i="2"/>
  <c r="H682" i="2"/>
  <c r="F658" i="2"/>
  <c r="G658" i="2"/>
  <c r="H658" i="2"/>
  <c r="F655" i="2"/>
  <c r="G655" i="2"/>
  <c r="H655" i="2"/>
  <c r="F653" i="2"/>
  <c r="G653" i="2"/>
  <c r="H653" i="2"/>
  <c r="F641" i="2"/>
  <c r="G641" i="2"/>
  <c r="G640" i="2" s="1"/>
  <c r="G639" i="2" s="1"/>
  <c r="G643" i="2" s="1"/>
  <c r="G644" i="2" s="1"/>
  <c r="H641" i="2"/>
  <c r="H640" i="2" s="1"/>
  <c r="H639" i="2" s="1"/>
  <c r="H643" i="2" s="1"/>
  <c r="H644" i="2" s="1"/>
  <c r="F618" i="2"/>
  <c r="F617" i="2" s="1"/>
  <c r="F616" i="2" s="1"/>
  <c r="F620" i="2" s="1"/>
  <c r="G618" i="2"/>
  <c r="G617" i="2" s="1"/>
  <c r="G616" i="2" s="1"/>
  <c r="G620" i="2" s="1"/>
  <c r="H618" i="2"/>
  <c r="H617" i="2" s="1"/>
  <c r="H616" i="2" s="1"/>
  <c r="H620" i="2" s="1"/>
  <c r="H608" i="2"/>
  <c r="F609" i="2"/>
  <c r="F608" i="2" s="1"/>
  <c r="G609" i="2"/>
  <c r="G608" i="2" s="1"/>
  <c r="H606" i="2"/>
  <c r="H605" i="2" s="1"/>
  <c r="G606" i="2"/>
  <c r="G605" i="2" s="1"/>
  <c r="F606" i="2"/>
  <c r="F605" i="2" s="1"/>
  <c r="G595" i="2"/>
  <c r="G594" i="2" s="1"/>
  <c r="F595" i="2"/>
  <c r="F594" i="2" s="1"/>
  <c r="H595" i="2"/>
  <c r="H594" i="2" s="1"/>
  <c r="H593" i="2" s="1"/>
  <c r="H600" i="2" s="1"/>
  <c r="F588" i="2"/>
  <c r="F587" i="2" s="1"/>
  <c r="F586" i="2" s="1"/>
  <c r="F590" i="2" s="1"/>
  <c r="G588" i="2"/>
  <c r="G587" i="2" s="1"/>
  <c r="G586" i="2" s="1"/>
  <c r="G590" i="2" s="1"/>
  <c r="H588" i="2"/>
  <c r="H587" i="2" s="1"/>
  <c r="F578" i="2"/>
  <c r="F577" i="2" s="1"/>
  <c r="H578" i="2"/>
  <c r="H577" i="2" s="1"/>
  <c r="F575" i="2"/>
  <c r="G575" i="2"/>
  <c r="H575" i="2"/>
  <c r="F573" i="2"/>
  <c r="H573" i="2"/>
  <c r="F569" i="2"/>
  <c r="H569" i="2"/>
  <c r="F567" i="2"/>
  <c r="H567" i="2"/>
  <c r="F555" i="2"/>
  <c r="F554" i="2" s="1"/>
  <c r="F553" i="2" s="1"/>
  <c r="F557" i="2" s="1"/>
  <c r="G555" i="2"/>
  <c r="G554" i="2" s="1"/>
  <c r="G553" i="2" s="1"/>
  <c r="G557" i="2" s="1"/>
  <c r="H555" i="2"/>
  <c r="H554" i="2" s="1"/>
  <c r="H553" i="2" s="1"/>
  <c r="H557" i="2" s="1"/>
  <c r="F547" i="2"/>
  <c r="G547" i="2"/>
  <c r="H547" i="2"/>
  <c r="F545" i="2"/>
  <c r="G545" i="2"/>
  <c r="H545" i="2"/>
  <c r="F541" i="2"/>
  <c r="G541" i="2"/>
  <c r="H541" i="2"/>
  <c r="F539" i="2"/>
  <c r="G539" i="2"/>
  <c r="H539" i="2"/>
  <c r="F530" i="2"/>
  <c r="F529" i="2" s="1"/>
  <c r="G530" i="2"/>
  <c r="G529" i="2" s="1"/>
  <c r="H530" i="2"/>
  <c r="H529" i="2" s="1"/>
  <c r="F526" i="2"/>
  <c r="F525" i="2" s="1"/>
  <c r="G526" i="2"/>
  <c r="G525" i="2" s="1"/>
  <c r="H526" i="2"/>
  <c r="H525" i="2" s="1"/>
  <c r="F518" i="2"/>
  <c r="G518" i="2"/>
  <c r="H518" i="2"/>
  <c r="F516" i="2"/>
  <c r="G516" i="2"/>
  <c r="H516" i="2"/>
  <c r="F508" i="2"/>
  <c r="F507" i="2" s="1"/>
  <c r="F506" i="2" s="1"/>
  <c r="G508" i="2"/>
  <c r="G507" i="2" s="1"/>
  <c r="G506" i="2" s="1"/>
  <c r="H508" i="2"/>
  <c r="H507" i="2" s="1"/>
  <c r="H506" i="2" s="1"/>
  <c r="G503" i="2"/>
  <c r="H503" i="2"/>
  <c r="G501" i="2"/>
  <c r="H501" i="2"/>
  <c r="F493" i="2"/>
  <c r="G493" i="2"/>
  <c r="H493" i="2"/>
  <c r="F491" i="2"/>
  <c r="G491" i="2"/>
  <c r="H491" i="2"/>
  <c r="F481" i="2"/>
  <c r="F480" i="2" s="1"/>
  <c r="F479" i="2" s="1"/>
  <c r="F483" i="2" s="1"/>
  <c r="G481" i="2"/>
  <c r="G480" i="2" s="1"/>
  <c r="G479" i="2" s="1"/>
  <c r="G483" i="2" s="1"/>
  <c r="H481" i="2"/>
  <c r="H480" i="2" s="1"/>
  <c r="H479" i="2" s="1"/>
  <c r="H483" i="2" s="1"/>
  <c r="F473" i="2"/>
  <c r="F472" i="2" s="1"/>
  <c r="G473" i="2"/>
  <c r="G472" i="2" s="1"/>
  <c r="H473" i="2"/>
  <c r="H472" i="2" s="1"/>
  <c r="F470" i="2"/>
  <c r="F469" i="2" s="1"/>
  <c r="G470" i="2"/>
  <c r="G469" i="2" s="1"/>
  <c r="H470" i="2"/>
  <c r="H469" i="2" s="1"/>
  <c r="H465" i="2"/>
  <c r="H464" i="2" s="1"/>
  <c r="F466" i="2"/>
  <c r="F465" i="2" s="1"/>
  <c r="F464" i="2" s="1"/>
  <c r="G466" i="2"/>
  <c r="G465" i="2" s="1"/>
  <c r="G464" i="2" s="1"/>
  <c r="F454" i="2"/>
  <c r="G454" i="2"/>
  <c r="H454" i="2"/>
  <c r="F452" i="2"/>
  <c r="G452" i="2"/>
  <c r="H452" i="2"/>
  <c r="F448" i="2"/>
  <c r="G448" i="2"/>
  <c r="H448" i="2"/>
  <c r="F446" i="2"/>
  <c r="G446" i="2"/>
  <c r="H446" i="2"/>
  <c r="F437" i="2"/>
  <c r="G437" i="2"/>
  <c r="H437" i="2"/>
  <c r="F435" i="2"/>
  <c r="G435" i="2"/>
  <c r="H435" i="2"/>
  <c r="F427" i="2"/>
  <c r="F426" i="2" s="1"/>
  <c r="G427" i="2"/>
  <c r="G426" i="2" s="1"/>
  <c r="H427" i="2"/>
  <c r="H426" i="2" s="1"/>
  <c r="F424" i="2"/>
  <c r="G424" i="2"/>
  <c r="H424" i="2"/>
  <c r="F421" i="2"/>
  <c r="G421" i="2"/>
  <c r="H421" i="2"/>
  <c r="F419" i="2"/>
  <c r="G419" i="2"/>
  <c r="H419" i="2"/>
  <c r="F415" i="2"/>
  <c r="G415" i="2"/>
  <c r="H415" i="2"/>
  <c r="F413" i="2"/>
  <c r="G413" i="2"/>
  <c r="H413" i="2"/>
  <c r="F410" i="2"/>
  <c r="G410" i="2"/>
  <c r="H410" i="2"/>
  <c r="F402" i="2"/>
  <c r="F401" i="2" s="1"/>
  <c r="F400" i="2" s="1"/>
  <c r="F404" i="2" s="1"/>
  <c r="F1173" i="2" s="1"/>
  <c r="G402" i="2"/>
  <c r="G401" i="2" s="1"/>
  <c r="G400" i="2" s="1"/>
  <c r="G404" i="2" s="1"/>
  <c r="G1173" i="2" s="1"/>
  <c r="H402" i="2"/>
  <c r="H401" i="2" s="1"/>
  <c r="F393" i="2"/>
  <c r="G393" i="2"/>
  <c r="H393" i="2"/>
  <c r="F391" i="2"/>
  <c r="G391" i="2"/>
  <c r="H391" i="2"/>
  <c r="F383" i="2"/>
  <c r="F382" i="2" s="1"/>
  <c r="G383" i="2"/>
  <c r="G382" i="2" s="1"/>
  <c r="H383" i="2"/>
  <c r="H382" i="2" s="1"/>
  <c r="F375" i="2"/>
  <c r="F365" i="2"/>
  <c r="H365" i="2"/>
  <c r="F359" i="2"/>
  <c r="G359" i="2"/>
  <c r="G355" i="2"/>
  <c r="F355" i="2"/>
  <c r="H355" i="2"/>
  <c r="F347" i="2"/>
  <c r="F346" i="2" s="1"/>
  <c r="G347" i="2"/>
  <c r="G346" i="2" s="1"/>
  <c r="H347" i="2"/>
  <c r="H346" i="2" s="1"/>
  <c r="F343" i="2"/>
  <c r="G343" i="2"/>
  <c r="H343" i="2"/>
  <c r="F328" i="2"/>
  <c r="G328" i="2"/>
  <c r="H328" i="2"/>
  <c r="F331" i="2"/>
  <c r="G331" i="2"/>
  <c r="H331" i="2"/>
  <c r="F336" i="2"/>
  <c r="G336" i="2"/>
  <c r="H336" i="2"/>
  <c r="F325" i="2"/>
  <c r="F324" i="2" s="1"/>
  <c r="G325" i="2"/>
  <c r="G324" i="2" s="1"/>
  <c r="H325" i="2"/>
  <c r="H324" i="2" s="1"/>
  <c r="F316" i="2"/>
  <c r="G316" i="2"/>
  <c r="H316" i="2"/>
  <c r="F309" i="2"/>
  <c r="F306" i="2"/>
  <c r="G306" i="2"/>
  <c r="H306" i="2"/>
  <c r="F303" i="2"/>
  <c r="F302" i="2" s="1"/>
  <c r="G303" i="2"/>
  <c r="G302" i="2" s="1"/>
  <c r="H303" i="2"/>
  <c r="H302" i="2" s="1"/>
  <c r="F281" i="2"/>
  <c r="F283" i="2" s="1"/>
  <c r="F274" i="2"/>
  <c r="G274" i="2"/>
  <c r="H274" i="2"/>
  <c r="F266" i="2"/>
  <c r="F269" i="2" s="1"/>
  <c r="G266" i="2"/>
  <c r="G269" i="2" s="1"/>
  <c r="F244" i="2"/>
  <c r="F243" i="2" s="1"/>
  <c r="F242" i="2" s="1"/>
  <c r="F241" i="2" s="1"/>
  <c r="F245" i="2" s="1"/>
  <c r="F258" i="2" s="1"/>
  <c r="G244" i="2"/>
  <c r="G243" i="2" s="1"/>
  <c r="G242" i="2" s="1"/>
  <c r="G241" i="2" s="1"/>
  <c r="G245" i="2" s="1"/>
  <c r="G258" i="2" s="1"/>
  <c r="H244" i="2"/>
  <c r="H243" i="2" s="1"/>
  <c r="H242" i="2" s="1"/>
  <c r="H241" i="2" s="1"/>
  <c r="H245" i="2" s="1"/>
  <c r="H258" i="2" s="1"/>
  <c r="F234" i="2"/>
  <c r="G234" i="2"/>
  <c r="H234" i="2"/>
  <c r="F232" i="2"/>
  <c r="G232" i="2"/>
  <c r="F220" i="2"/>
  <c r="F219" i="2" s="1"/>
  <c r="F218" i="2" s="1"/>
  <c r="F217" i="2" s="1"/>
  <c r="F221" i="2" s="1"/>
  <c r="F256" i="2" s="1"/>
  <c r="G220" i="2"/>
  <c r="G219" i="2" s="1"/>
  <c r="G218" i="2" s="1"/>
  <c r="G217" i="2" s="1"/>
  <c r="G221" i="2" s="1"/>
  <c r="G256" i="2" s="1"/>
  <c r="H220" i="2"/>
  <c r="H219" i="2" s="1"/>
  <c r="H218" i="2" s="1"/>
  <c r="H217" i="2" s="1"/>
  <c r="F153" i="2"/>
  <c r="F152" i="2" s="1"/>
  <c r="F150" i="2"/>
  <c r="G150" i="2"/>
  <c r="F148" i="2"/>
  <c r="F142" i="2"/>
  <c r="F141" i="2" s="1"/>
  <c r="F138" i="2"/>
  <c r="F137" i="2" s="1"/>
  <c r="F136" i="2" s="1"/>
  <c r="G138" i="2"/>
  <c r="G137" i="2" s="1"/>
  <c r="G136" i="2" s="1"/>
  <c r="F135" i="2"/>
  <c r="F134" i="2" s="1"/>
  <c r="F133" i="2" s="1"/>
  <c r="F131" i="2"/>
  <c r="F130" i="2" s="1"/>
  <c r="F129" i="2" s="1"/>
  <c r="F128" i="2"/>
  <c r="F123" i="2"/>
  <c r="F127" i="2"/>
  <c r="F126" i="2"/>
  <c r="F124" i="2"/>
  <c r="H124" i="2"/>
  <c r="F120" i="2"/>
  <c r="G120" i="2"/>
  <c r="H120" i="2"/>
  <c r="F119" i="2"/>
  <c r="F117" i="2"/>
  <c r="F115" i="2"/>
  <c r="F114" i="2"/>
  <c r="F113" i="2"/>
  <c r="F112" i="2"/>
  <c r="F111" i="2"/>
  <c r="F109" i="2"/>
  <c r="F108" i="2"/>
  <c r="F92" i="2"/>
  <c r="F91" i="2"/>
  <c r="F89" i="2"/>
  <c r="G75" i="2"/>
  <c r="H75" i="2"/>
  <c r="G63" i="2"/>
  <c r="H63" i="2"/>
  <c r="G66" i="2"/>
  <c r="G65" i="2" s="1"/>
  <c r="H66" i="2"/>
  <c r="H65" i="2" s="1"/>
  <c r="G69" i="2"/>
  <c r="G207" i="2" s="1"/>
  <c r="H69" i="2"/>
  <c r="H208" i="2" s="1"/>
  <c r="H207" i="2" s="1"/>
  <c r="G72" i="2"/>
  <c r="H72" i="2"/>
  <c r="H71" i="2" s="1"/>
  <c r="F56" i="2"/>
  <c r="F55" i="2" s="1"/>
  <c r="G56" i="2"/>
  <c r="G55" i="2" s="1"/>
  <c r="H56" i="2"/>
  <c r="H55" i="2" s="1"/>
  <c r="F1066" i="2" l="1"/>
  <c r="G230" i="2"/>
  <c r="F1107" i="2"/>
  <c r="F1108" i="2"/>
  <c r="F103" i="2"/>
  <c r="H833" i="2"/>
  <c r="H844" i="2" s="1"/>
  <c r="H876" i="2" s="1"/>
  <c r="F921" i="2"/>
  <c r="H883" i="2"/>
  <c r="F896" i="2"/>
  <c r="F895" i="2" s="1"/>
  <c r="H515" i="2"/>
  <c r="H514" i="2" s="1"/>
  <c r="H538" i="2"/>
  <c r="H537" i="2" s="1"/>
  <c r="F572" i="2"/>
  <c r="G707" i="2"/>
  <c r="G706" i="2" s="1"/>
  <c r="G715" i="2" s="1"/>
  <c r="F390" i="2"/>
  <c r="F389" i="2" s="1"/>
  <c r="F396" i="2" s="1"/>
  <c r="G515" i="2"/>
  <c r="G514" i="2" s="1"/>
  <c r="G520" i="2" s="1"/>
  <c r="H679" i="2"/>
  <c r="H678" i="2" s="1"/>
  <c r="H686" i="2" s="1"/>
  <c r="G390" i="2"/>
  <c r="G389" i="2" s="1"/>
  <c r="G396" i="2" s="1"/>
  <c r="G883" i="2"/>
  <c r="G888" i="2"/>
  <c r="F409" i="2"/>
  <c r="G418" i="2"/>
  <c r="F418" i="2"/>
  <c r="G896" i="2"/>
  <c r="G895" i="2" s="1"/>
  <c r="G926" i="2"/>
  <c r="G1044" i="2"/>
  <c r="G1043" i="2" s="1"/>
  <c r="G1051" i="2" s="1"/>
  <c r="G834" i="2"/>
  <c r="G833" i="2" s="1"/>
  <c r="G844" i="2" s="1"/>
  <c r="G876" i="2" s="1"/>
  <c r="F652" i="2"/>
  <c r="F651" i="2" s="1"/>
  <c r="F661" i="2" s="1"/>
  <c r="F691" i="2"/>
  <c r="F699" i="2" s="1"/>
  <c r="F707" i="2"/>
  <c r="F706" i="2" s="1"/>
  <c r="F715" i="2" s="1"/>
  <c r="G974" i="2"/>
  <c r="G973" i="2" s="1"/>
  <c r="G979" i="2" s="1"/>
  <c r="G1007" i="2" s="1"/>
  <c r="G445" i="2"/>
  <c r="G444" i="2" s="1"/>
  <c r="G457" i="2" s="1"/>
  <c r="F883" i="2"/>
  <c r="H896" i="2"/>
  <c r="H895" i="2" s="1"/>
  <c r="F934" i="2"/>
  <c r="F933" i="2" s="1"/>
  <c r="G1121" i="2"/>
  <c r="G1120" i="2" s="1"/>
  <c r="G1131" i="2" s="1"/>
  <c r="H390" i="2"/>
  <c r="H389" i="2" s="1"/>
  <c r="H396" i="2" s="1"/>
  <c r="H490" i="2"/>
  <c r="H489" i="2" s="1"/>
  <c r="H495" i="2" s="1"/>
  <c r="H500" i="2"/>
  <c r="H510" i="2" s="1"/>
  <c r="F515" i="2"/>
  <c r="F514" i="2" s="1"/>
  <c r="F520" i="2" s="1"/>
  <c r="F538" i="2"/>
  <c r="F537" i="2" s="1"/>
  <c r="G949" i="2"/>
  <c r="G948" i="2" s="1"/>
  <c r="F974" i="2"/>
  <c r="F973" i="2" s="1"/>
  <c r="F979" i="2" s="1"/>
  <c r="F434" i="2"/>
  <c r="F433" i="2" s="1"/>
  <c r="F440" i="2" s="1"/>
  <c r="H445" i="2"/>
  <c r="H444" i="2" s="1"/>
  <c r="H457" i="2" s="1"/>
  <c r="G1169" i="2"/>
  <c r="F490" i="2"/>
  <c r="F489" i="2" s="1"/>
  <c r="F495" i="2" s="1"/>
  <c r="F739" i="2"/>
  <c r="F738" i="2" s="1"/>
  <c r="F750" i="2" s="1"/>
  <c r="G801" i="2"/>
  <c r="G800" i="2" s="1"/>
  <c r="G811" i="2" s="1"/>
  <c r="F850" i="2"/>
  <c r="F849" i="2" s="1"/>
  <c r="F860" i="2" s="1"/>
  <c r="G944" i="2"/>
  <c r="F305" i="2"/>
  <c r="F301" i="2" s="1"/>
  <c r="G409" i="2"/>
  <c r="H434" i="2"/>
  <c r="H433" i="2" s="1"/>
  <c r="H440" i="2" s="1"/>
  <c r="G500" i="2"/>
  <c r="G510" i="2" s="1"/>
  <c r="G739" i="2"/>
  <c r="G738" i="2" s="1"/>
  <c r="G750" i="2" s="1"/>
  <c r="G780" i="2"/>
  <c r="G779" i="2" s="1"/>
  <c r="G790" i="2" s="1"/>
  <c r="G850" i="2"/>
  <c r="G849" i="2" s="1"/>
  <c r="G860" i="2" s="1"/>
  <c r="G921" i="2"/>
  <c r="F926" i="2"/>
  <c r="F920" i="2" s="1"/>
  <c r="F1121" i="2"/>
  <c r="F1120" i="2" s="1"/>
  <c r="F1131" i="2" s="1"/>
  <c r="G434" i="2"/>
  <c r="G433" i="2" s="1"/>
  <c r="G440" i="2" s="1"/>
  <c r="H604" i="2"/>
  <c r="H611" i="2" s="1"/>
  <c r="H468" i="2"/>
  <c r="H475" i="2" s="1"/>
  <c r="G732" i="2"/>
  <c r="H731" i="2"/>
  <c r="H958" i="2"/>
  <c r="H966" i="2" s="1"/>
  <c r="G1213" i="2"/>
  <c r="F1213" i="2"/>
  <c r="H189" i="2"/>
  <c r="H197" i="2" s="1"/>
  <c r="G227" i="2"/>
  <c r="G731" i="2"/>
  <c r="F1044" i="2"/>
  <c r="F1043" i="2" s="1"/>
  <c r="F1051" i="2" s="1"/>
  <c r="H850" i="2"/>
  <c r="H849" i="2" s="1"/>
  <c r="H860" i="2" s="1"/>
  <c r="G71" i="2"/>
  <c r="F1017" i="2"/>
  <c r="F1142" i="2"/>
  <c r="F1143" i="2"/>
  <c r="F189" i="2"/>
  <c r="F197" i="2" s="1"/>
  <c r="F1203" i="2" s="1"/>
  <c r="F230" i="2"/>
  <c r="H409" i="2"/>
  <c r="F94" i="2"/>
  <c r="H327" i="2"/>
  <c r="H323" i="2" s="1"/>
  <c r="H349" i="2" s="1"/>
  <c r="F445" i="2"/>
  <c r="F444" i="2" s="1"/>
  <c r="F457" i="2" s="1"/>
  <c r="F1176" i="2" s="1"/>
  <c r="G189" i="2"/>
  <c r="G197" i="2" s="1"/>
  <c r="G1203" i="2" s="1"/>
  <c r="G490" i="2"/>
  <c r="G489" i="2" s="1"/>
  <c r="G495" i="2" s="1"/>
  <c r="F690" i="2"/>
  <c r="H732" i="2"/>
  <c r="F727" i="2"/>
  <c r="F731" i="2" s="1"/>
  <c r="F732" i="2"/>
  <c r="F761" i="2"/>
  <c r="F760" i="2" s="1"/>
  <c r="F772" i="2" s="1"/>
  <c r="G1143" i="2"/>
  <c r="G1142" i="2"/>
  <c r="G958" i="2"/>
  <c r="G966" i="2" s="1"/>
  <c r="H974" i="2"/>
  <c r="H973" i="2" s="1"/>
  <c r="H979" i="2" s="1"/>
  <c r="H1017" i="2"/>
  <c r="G305" i="2"/>
  <c r="G301" i="2" s="1"/>
  <c r="G319" i="2" s="1"/>
  <c r="F544" i="2"/>
  <c r="F543" i="2" s="1"/>
  <c r="F604" i="2"/>
  <c r="F611" i="2" s="1"/>
  <c r="G691" i="2"/>
  <c r="F906" i="2"/>
  <c r="G524" i="2"/>
  <c r="G532" i="2" s="1"/>
  <c r="H566" i="2"/>
  <c r="F817" i="2"/>
  <c r="F816" i="2" s="1"/>
  <c r="F827" i="2" s="1"/>
  <c r="H817" i="2"/>
  <c r="H816" i="2" s="1"/>
  <c r="H827" i="2" s="1"/>
  <c r="F888" i="2"/>
  <c r="G911" i="2"/>
  <c r="G910" i="2" s="1"/>
  <c r="G1023" i="2"/>
  <c r="G1022" i="2" s="1"/>
  <c r="G1038" i="2" s="1"/>
  <c r="G1082" i="2"/>
  <c r="G1081" i="2" s="1"/>
  <c r="G538" i="2"/>
  <c r="G537" i="2" s="1"/>
  <c r="H544" i="2"/>
  <c r="H543" i="2" s="1"/>
  <c r="F566" i="2"/>
  <c r="H572" i="2"/>
  <c r="H780" i="2"/>
  <c r="H779" i="2" s="1"/>
  <c r="F801" i="2"/>
  <c r="F800" i="2" s="1"/>
  <c r="F811" i="2" s="1"/>
  <c r="G817" i="2"/>
  <c r="G816" i="2" s="1"/>
  <c r="G827" i="2" s="1"/>
  <c r="F834" i="2"/>
  <c r="F833" i="2" s="1"/>
  <c r="F844" i="2" s="1"/>
  <c r="F911" i="2"/>
  <c r="F910" i="2" s="1"/>
  <c r="F1023" i="2"/>
  <c r="F1022" i="2" s="1"/>
  <c r="F1065" i="2"/>
  <c r="F1082" i="2"/>
  <c r="F1081" i="2" s="1"/>
  <c r="F1149" i="2"/>
  <c r="F1156" i="2" s="1"/>
  <c r="F1157" i="2" s="1"/>
  <c r="H1121" i="2"/>
  <c r="H1120" i="2" s="1"/>
  <c r="G1065" i="2"/>
  <c r="F1035" i="2"/>
  <c r="F1031" i="2" s="1"/>
  <c r="F944" i="2"/>
  <c r="G906" i="2"/>
  <c r="H888" i="2"/>
  <c r="F780" i="2"/>
  <c r="F779" i="2" s="1"/>
  <c r="F790" i="2" s="1"/>
  <c r="H761" i="2"/>
  <c r="H691" i="2"/>
  <c r="G679" i="2"/>
  <c r="G678" i="2" s="1"/>
  <c r="G686" i="2" s="1"/>
  <c r="H652" i="2"/>
  <c r="H651" i="2" s="1"/>
  <c r="H661" i="2" s="1"/>
  <c r="G652" i="2"/>
  <c r="G651" i="2" s="1"/>
  <c r="G661" i="2" s="1"/>
  <c r="G593" i="2"/>
  <c r="G600" i="2" s="1"/>
  <c r="G544" i="2"/>
  <c r="G543" i="2" s="1"/>
  <c r="F524" i="2"/>
  <c r="F532" i="2" s="1"/>
  <c r="H524" i="2"/>
  <c r="H532" i="2" s="1"/>
  <c r="F468" i="2"/>
  <c r="F475" i="2" s="1"/>
  <c r="G468" i="2"/>
  <c r="G475" i="2" s="1"/>
  <c r="H418" i="2"/>
  <c r="F88" i="2"/>
  <c r="F354" i="2"/>
  <c r="F353" i="2" s="1"/>
  <c r="F385" i="2" s="1"/>
  <c r="F110" i="2"/>
  <c r="F98" i="2"/>
  <c r="H305" i="2"/>
  <c r="H301" i="2" s="1"/>
  <c r="H319" i="2" s="1"/>
  <c r="H68" i="2"/>
  <c r="G68" i="2"/>
  <c r="F122" i="2"/>
  <c r="F143" i="2"/>
  <c r="F140" i="2" s="1"/>
  <c r="F139" i="2" s="1"/>
  <c r="H60" i="2"/>
  <c r="H267" i="2"/>
  <c r="H266" i="2" s="1"/>
  <c r="H269" i="2" s="1"/>
  <c r="H281" i="2"/>
  <c r="H283" i="2" s="1"/>
  <c r="H106" i="2"/>
  <c r="H109" i="2"/>
  <c r="H114" i="2"/>
  <c r="H375" i="2"/>
  <c r="H126" i="2"/>
  <c r="H131" i="2"/>
  <c r="H130" i="2" s="1"/>
  <c r="H129" i="2" s="1"/>
  <c r="H91" i="2"/>
  <c r="H123" i="2"/>
  <c r="H135" i="2"/>
  <c r="H134" i="2" s="1"/>
  <c r="H133" i="2" s="1"/>
  <c r="H915" i="2"/>
  <c r="H914" i="2" s="1"/>
  <c r="H911" i="2" s="1"/>
  <c r="H910" i="2" s="1"/>
  <c r="H930" i="2"/>
  <c r="H929" i="2" s="1"/>
  <c r="H926" i="2" s="1"/>
  <c r="H920" i="2" s="1"/>
  <c r="H946" i="2"/>
  <c r="H945" i="2" s="1"/>
  <c r="H950" i="2"/>
  <c r="H953" i="2"/>
  <c r="H952" i="2" s="1"/>
  <c r="H138" i="2"/>
  <c r="H137" i="2" s="1"/>
  <c r="H136" i="2" s="1"/>
  <c r="H1087" i="2"/>
  <c r="H1104" i="2"/>
  <c r="H1094" i="2" s="1"/>
  <c r="H1093" i="2" s="1"/>
  <c r="H1154" i="2"/>
  <c r="H1153" i="2" s="1"/>
  <c r="H1189" i="2"/>
  <c r="H1202" i="2"/>
  <c r="H1207" i="2"/>
  <c r="H1212" i="2"/>
  <c r="H1217" i="2"/>
  <c r="F170" i="2"/>
  <c r="F169" i="2" s="1"/>
  <c r="F171" i="2" s="1"/>
  <c r="G170" i="2"/>
  <c r="G169" i="2" s="1"/>
  <c r="G171" i="2" s="1"/>
  <c r="H254" i="2" l="1"/>
  <c r="H1203" i="2"/>
  <c r="G1170" i="2"/>
  <c r="F87" i="2"/>
  <c r="G716" i="2"/>
  <c r="F565" i="2"/>
  <c r="F580" i="2" s="1"/>
  <c r="F581" i="2" s="1"/>
  <c r="H549" i="2"/>
  <c r="G408" i="2"/>
  <c r="G429" i="2" s="1"/>
  <c r="H882" i="2"/>
  <c r="H902" i="2" s="1"/>
  <c r="F882" i="2"/>
  <c r="F902" i="2" s="1"/>
  <c r="H1176" i="2"/>
  <c r="G920" i="2"/>
  <c r="F408" i="2"/>
  <c r="F429" i="2" s="1"/>
  <c r="G882" i="2"/>
  <c r="G902" i="2" s="1"/>
  <c r="F549" i="2"/>
  <c r="G549" i="2"/>
  <c r="G558" i="2" s="1"/>
  <c r="F773" i="2"/>
  <c r="H1171" i="2"/>
  <c r="F940" i="2"/>
  <c r="G1116" i="2"/>
  <c r="H408" i="2"/>
  <c r="H429" i="2" s="1"/>
  <c r="G954" i="2"/>
  <c r="G1089" i="2"/>
  <c r="H565" i="2"/>
  <c r="H580" i="2" s="1"/>
  <c r="H581" i="2" s="1"/>
  <c r="G226" i="2"/>
  <c r="G225" i="2" s="1"/>
  <c r="G235" i="2" s="1"/>
  <c r="G257" i="2" s="1"/>
  <c r="F1038" i="2"/>
  <c r="F916" i="2"/>
  <c r="F828" i="2"/>
  <c r="G828" i="2"/>
  <c r="H558" i="2"/>
  <c r="G1176" i="2"/>
  <c r="H1225" i="2"/>
  <c r="H359" i="2"/>
  <c r="H354" i="2" s="1"/>
  <c r="H353" i="2" s="1"/>
  <c r="H385" i="2" s="1"/>
  <c r="H690" i="2"/>
  <c r="H699" i="2"/>
  <c r="F1089" i="2"/>
  <c r="G916" i="2"/>
  <c r="G690" i="2"/>
  <c r="G699" i="2"/>
  <c r="G700" i="2" s="1"/>
  <c r="H1083" i="2"/>
  <c r="H1082" i="2" s="1"/>
  <c r="H1081" i="2" s="1"/>
  <c r="H1078" i="2"/>
  <c r="H1069" i="2"/>
  <c r="H1066" i="2" s="1"/>
  <c r="H1036" i="2"/>
  <c r="H1035" i="2" s="1"/>
  <c r="H1031" i="2" s="1"/>
  <c r="H944" i="2"/>
  <c r="H142" i="2"/>
  <c r="H141" i="2" s="1"/>
  <c r="H140" i="2" s="1"/>
  <c r="H935" i="2"/>
  <c r="F97" i="2"/>
  <c r="H108" i="2"/>
  <c r="H103" i="2" s="1"/>
  <c r="H113" i="2"/>
  <c r="H153" i="2"/>
  <c r="H152" i="2" s="1"/>
  <c r="H94" i="2"/>
  <c r="H125" i="2"/>
  <c r="H112" i="2"/>
  <c r="F254" i="2"/>
  <c r="H89" i="2"/>
  <c r="H88" i="2" s="1"/>
  <c r="H93" i="2"/>
  <c r="H92" i="2" s="1"/>
  <c r="H119" i="2"/>
  <c r="H111" i="2"/>
  <c r="G254" i="2"/>
  <c r="H117" i="2"/>
  <c r="H115" i="2"/>
  <c r="H128" i="2"/>
  <c r="H118" i="2"/>
  <c r="H59" i="2"/>
  <c r="H54" i="2" s="1"/>
  <c r="H80" i="2" s="1"/>
  <c r="H204" i="2"/>
  <c r="H203" i="2" s="1"/>
  <c r="H202" i="2" s="1"/>
  <c r="E89" i="2"/>
  <c r="F86" i="2" l="1"/>
  <c r="F155" i="2" s="1"/>
  <c r="G1132" i="2"/>
  <c r="G1218" i="2"/>
  <c r="G1175" i="2"/>
  <c r="H934" i="2"/>
  <c r="H933" i="2" s="1"/>
  <c r="H940" i="2" s="1"/>
  <c r="H1065" i="2"/>
  <c r="H110" i="2"/>
  <c r="H87" i="2"/>
  <c r="D89" i="2"/>
  <c r="C89" i="2"/>
  <c r="C93" i="2"/>
  <c r="C118" i="2" l="1"/>
  <c r="E375" i="2"/>
  <c r="D375" i="2"/>
  <c r="E124" i="2"/>
  <c r="D124" i="2"/>
  <c r="E115" i="2"/>
  <c r="D115" i="2"/>
  <c r="E113" i="2"/>
  <c r="D113" i="2"/>
  <c r="C375" i="2"/>
  <c r="D365" i="2"/>
  <c r="E365" i="2"/>
  <c r="C365" i="2"/>
  <c r="G115" i="2"/>
  <c r="G113" i="2"/>
  <c r="C107" i="2"/>
  <c r="D448" i="2"/>
  <c r="E448" i="2"/>
  <c r="C448" i="2"/>
  <c r="G124" i="2" l="1"/>
  <c r="G375" i="2"/>
  <c r="C105" i="2"/>
  <c r="C104" i="2"/>
  <c r="E1124" i="2" l="1"/>
  <c r="E1104" i="2"/>
  <c r="E1100" i="2"/>
  <c r="E1097" i="2"/>
  <c r="E1095" i="2"/>
  <c r="E56" i="2"/>
  <c r="E117" i="2"/>
  <c r="E1083" i="2"/>
  <c r="E1069" i="2"/>
  <c r="E1075" i="2"/>
  <c r="E1094" i="2" l="1"/>
  <c r="E142" i="2"/>
  <c r="D112" i="2"/>
  <c r="E128" i="2" l="1"/>
  <c r="E112" i="2"/>
  <c r="D143" i="2"/>
  <c r="D128" i="2"/>
  <c r="D126" i="2"/>
  <c r="D1087" i="2"/>
  <c r="E1087" i="2"/>
  <c r="E1082" i="2" s="1"/>
  <c r="D1083" i="2"/>
  <c r="D1078" i="2"/>
  <c r="E1078" i="2"/>
  <c r="D1075" i="2"/>
  <c r="D1069" i="2"/>
  <c r="C1069" i="2"/>
  <c r="C1066" i="2" s="1"/>
  <c r="C1087" i="2"/>
  <c r="C1083" i="2"/>
  <c r="C1078" i="2"/>
  <c r="C1075" i="2"/>
  <c r="D1066" i="2" l="1"/>
  <c r="D1065" i="2" s="1"/>
  <c r="E1065" i="2"/>
  <c r="E1066" i="2"/>
  <c r="C1065" i="2"/>
  <c r="D1082" i="2"/>
  <c r="D1081" i="2" s="1"/>
  <c r="C1082" i="2"/>
  <c r="C1081" i="2" s="1"/>
  <c r="E1081" i="2"/>
  <c r="E1089" i="2" l="1"/>
  <c r="H1089" i="2"/>
  <c r="E127" i="2" l="1"/>
  <c r="H127" i="2" s="1"/>
  <c r="H122" i="2" s="1"/>
  <c r="H97" i="2" s="1"/>
  <c r="D127" i="2"/>
  <c r="C1100" i="2" l="1"/>
  <c r="C127" i="2"/>
  <c r="D1104" i="2"/>
  <c r="C1104" i="2"/>
  <c r="E858" i="2" l="1"/>
  <c r="E857" i="2" s="1"/>
  <c r="D858" i="2"/>
  <c r="D857" i="2" s="1"/>
  <c r="C858" i="2"/>
  <c r="C857" i="2" s="1"/>
  <c r="E855" i="2"/>
  <c r="D855" i="2"/>
  <c r="C855" i="2"/>
  <c r="E853" i="2"/>
  <c r="D853" i="2"/>
  <c r="C853" i="2"/>
  <c r="E851" i="2"/>
  <c r="D851" i="2"/>
  <c r="C851" i="2"/>
  <c r="C850" i="2" l="1"/>
  <c r="C849" i="2" s="1"/>
  <c r="C860" i="2" s="1"/>
  <c r="D850" i="2"/>
  <c r="D849" i="2" s="1"/>
  <c r="D860" i="2" s="1"/>
  <c r="E850" i="2"/>
  <c r="E849" i="2" s="1"/>
  <c r="E860" i="2" s="1"/>
  <c r="E825" i="2" l="1"/>
  <c r="E824" i="2" s="1"/>
  <c r="D825" i="2"/>
  <c r="D824" i="2" s="1"/>
  <c r="C825" i="2"/>
  <c r="C824" i="2" s="1"/>
  <c r="E822" i="2"/>
  <c r="D822" i="2"/>
  <c r="C822" i="2"/>
  <c r="E820" i="2"/>
  <c r="D820" i="2"/>
  <c r="C820" i="2"/>
  <c r="E818" i="2"/>
  <c r="D818" i="2"/>
  <c r="C818" i="2"/>
  <c r="C817" i="2" l="1"/>
  <c r="C816" i="2" s="1"/>
  <c r="C827" i="2" s="1"/>
  <c r="D817" i="2"/>
  <c r="D816" i="2" s="1"/>
  <c r="D827" i="2" s="1"/>
  <c r="E817" i="2"/>
  <c r="E816" i="2" s="1"/>
  <c r="E827" i="2" s="1"/>
  <c r="D60" i="2"/>
  <c r="E60" i="2"/>
  <c r="F60" i="2"/>
  <c r="F204" i="2" s="1"/>
  <c r="F203" i="2" s="1"/>
  <c r="C60" i="2"/>
  <c r="D117" i="2" l="1"/>
  <c r="G135" i="2" l="1"/>
  <c r="G134" i="2" s="1"/>
  <c r="G133" i="2" s="1"/>
  <c r="E123" i="2"/>
  <c r="D123" i="2"/>
  <c r="D122" i="2" s="1"/>
  <c r="C446" i="2"/>
  <c r="D454" i="2"/>
  <c r="E454" i="2"/>
  <c r="C454" i="2"/>
  <c r="D452" i="2"/>
  <c r="E452" i="2"/>
  <c r="C452" i="2"/>
  <c r="E141" i="2"/>
  <c r="D142" i="2"/>
  <c r="D141" i="2" s="1"/>
  <c r="C141" i="2"/>
  <c r="D952" i="2"/>
  <c r="E952" i="2"/>
  <c r="F949" i="2"/>
  <c r="F948" i="2" s="1"/>
  <c r="F954" i="2" s="1"/>
  <c r="C952" i="2"/>
  <c r="D950" i="2"/>
  <c r="D949" i="2" s="1"/>
  <c r="E950" i="2"/>
  <c r="C950" i="2"/>
  <c r="C949" i="2" s="1"/>
  <c r="C948" i="2" s="1"/>
  <c r="D935" i="2"/>
  <c r="E935" i="2"/>
  <c r="C935" i="2"/>
  <c r="D912" i="2"/>
  <c r="E912" i="2"/>
  <c r="C912" i="2"/>
  <c r="D897" i="2"/>
  <c r="E897" i="2"/>
  <c r="C897" i="2"/>
  <c r="F967" i="2" l="1"/>
  <c r="F1175" i="2"/>
  <c r="G142" i="2"/>
  <c r="G141" i="2" s="1"/>
  <c r="G935" i="2"/>
  <c r="H949" i="2"/>
  <c r="H948" i="2" s="1"/>
  <c r="H954" i="2" s="1"/>
  <c r="E949" i="2"/>
  <c r="C445" i="2"/>
  <c r="C444" i="2" s="1"/>
  <c r="E946" i="2"/>
  <c r="E945" i="2" s="1"/>
  <c r="E944" i="2" s="1"/>
  <c r="G934" i="2" l="1"/>
  <c r="G933" i="2" s="1"/>
  <c r="G940" i="2" s="1"/>
  <c r="G967" i="2" s="1"/>
  <c r="C108" i="2"/>
  <c r="D1048" i="2"/>
  <c r="E1048" i="2"/>
  <c r="D1045" i="2"/>
  <c r="E1045" i="2"/>
  <c r="C1048" i="2"/>
  <c r="C1045" i="2"/>
  <c r="H1045" i="2" l="1"/>
  <c r="H1044" i="2" s="1"/>
  <c r="C1044" i="2"/>
  <c r="C1043" i="2" s="1"/>
  <c r="C1051" i="2" s="1"/>
  <c r="E1044" i="2"/>
  <c r="E1043" i="2" s="1"/>
  <c r="E1051" i="2" s="1"/>
  <c r="D1044" i="2"/>
  <c r="D1043" i="2" s="1"/>
  <c r="D1051" i="2" s="1"/>
  <c r="C115" i="2"/>
  <c r="D135" i="2" l="1"/>
  <c r="E135" i="2"/>
  <c r="C135" i="2"/>
  <c r="D725" i="2"/>
  <c r="D724" i="2" s="1"/>
  <c r="D723" i="2" s="1"/>
  <c r="E725" i="2"/>
  <c r="E724" i="2" s="1"/>
  <c r="E723" i="2" s="1"/>
  <c r="C725" i="2"/>
  <c r="C724" i="2" s="1"/>
  <c r="C723" i="2" s="1"/>
  <c r="H1043" i="2" l="1"/>
  <c r="H1051" i="2" s="1"/>
  <c r="E1140" i="2"/>
  <c r="E1139" i="2" s="1"/>
  <c r="D1140" i="2"/>
  <c r="D1139" i="2" s="1"/>
  <c r="D1138" i="2" s="1"/>
  <c r="D1143" i="2" s="1"/>
  <c r="C1140" i="2"/>
  <c r="C1139" i="2" s="1"/>
  <c r="C1138" i="2" s="1"/>
  <c r="C1142" i="2" s="1"/>
  <c r="D1114" i="2"/>
  <c r="E1114" i="2"/>
  <c r="E1113" i="2" s="1"/>
  <c r="C1114" i="2"/>
  <c r="C1113" i="2" s="1"/>
  <c r="B170" i="2"/>
  <c r="B169" i="2" s="1"/>
  <c r="B171" i="2" s="1"/>
  <c r="C170" i="2"/>
  <c r="C169" i="2" s="1"/>
  <c r="C171" i="2" s="1"/>
  <c r="B32" i="2"/>
  <c r="B43" i="2"/>
  <c r="D43" i="2"/>
  <c r="C44" i="2"/>
  <c r="C56" i="2"/>
  <c r="C55" i="2" s="1"/>
  <c r="D56" i="2"/>
  <c r="D55" i="2" s="1"/>
  <c r="E206" i="2"/>
  <c r="E204" i="2" s="1"/>
  <c r="E203" i="2" s="1"/>
  <c r="C63" i="2"/>
  <c r="D63" i="2"/>
  <c r="E63" i="2"/>
  <c r="F63" i="2"/>
  <c r="C66" i="2"/>
  <c r="C65" i="2" s="1"/>
  <c r="D66" i="2"/>
  <c r="D65" i="2" s="1"/>
  <c r="E66" i="2"/>
  <c r="E65" i="2" s="1"/>
  <c r="F66" i="2"/>
  <c r="C69" i="2"/>
  <c r="D69" i="2"/>
  <c r="D68" i="2" s="1"/>
  <c r="E69" i="2"/>
  <c r="E68" i="2" s="1"/>
  <c r="F69" i="2"/>
  <c r="F207" i="2" s="1"/>
  <c r="F202" i="2" s="1"/>
  <c r="C72" i="2"/>
  <c r="D72" i="2"/>
  <c r="E72" i="2"/>
  <c r="C75" i="2"/>
  <c r="E75" i="2"/>
  <c r="F75" i="2"/>
  <c r="C91" i="2"/>
  <c r="D91" i="2"/>
  <c r="E91" i="2"/>
  <c r="C92" i="2"/>
  <c r="D92" i="2"/>
  <c r="E92" i="2"/>
  <c r="C101" i="2"/>
  <c r="C102" i="2"/>
  <c r="C106" i="2"/>
  <c r="C109" i="2"/>
  <c r="D109" i="2"/>
  <c r="D103" i="2" s="1"/>
  <c r="E109" i="2"/>
  <c r="E103" i="2" s="1"/>
  <c r="C114" i="2"/>
  <c r="D114" i="2"/>
  <c r="E114" i="2"/>
  <c r="D118" i="2"/>
  <c r="E118" i="2"/>
  <c r="C119" i="2"/>
  <c r="D119" i="2"/>
  <c r="E119" i="2"/>
  <c r="C120" i="2"/>
  <c r="D120" i="2"/>
  <c r="E120" i="2"/>
  <c r="C126" i="2"/>
  <c r="E126" i="2"/>
  <c r="E122" i="2" s="1"/>
  <c r="C128" i="2"/>
  <c r="C131" i="2"/>
  <c r="C130" i="2" s="1"/>
  <c r="C134" i="2"/>
  <c r="C133" i="2" s="1"/>
  <c r="D134" i="2"/>
  <c r="D133" i="2" s="1"/>
  <c r="E134" i="2"/>
  <c r="E133" i="2" s="1"/>
  <c r="C138" i="2"/>
  <c r="C137" i="2" s="1"/>
  <c r="C136" i="2" s="1"/>
  <c r="D138" i="2"/>
  <c r="D137" i="2" s="1"/>
  <c r="D136" i="2" s="1"/>
  <c r="E138" i="2"/>
  <c r="C143" i="2"/>
  <c r="C150" i="2"/>
  <c r="D150" i="2"/>
  <c r="E150" i="2"/>
  <c r="D153" i="2"/>
  <c r="D152" i="2" s="1"/>
  <c r="C153" i="2"/>
  <c r="C152" i="2" s="1"/>
  <c r="E153" i="2"/>
  <c r="E152" i="2" s="1"/>
  <c r="D191" i="2"/>
  <c r="E191" i="2"/>
  <c r="E190" i="2" s="1"/>
  <c r="C193" i="2"/>
  <c r="C190" i="2" s="1"/>
  <c r="D193" i="2"/>
  <c r="E193" i="2"/>
  <c r="C206" i="2"/>
  <c r="C204" i="2" s="1"/>
  <c r="C203" i="2" s="1"/>
  <c r="D206" i="2"/>
  <c r="C209" i="2"/>
  <c r="C220" i="2"/>
  <c r="C219" i="2" s="1"/>
  <c r="C218" i="2" s="1"/>
  <c r="C217" i="2" s="1"/>
  <c r="C221" i="2" s="1"/>
  <c r="C256" i="2" s="1"/>
  <c r="D220" i="2"/>
  <c r="D219" i="2" s="1"/>
  <c r="D218" i="2" s="1"/>
  <c r="D217" i="2" s="1"/>
  <c r="D221" i="2" s="1"/>
  <c r="D256" i="2" s="1"/>
  <c r="E220" i="2"/>
  <c r="E219" i="2" s="1"/>
  <c r="E218" i="2" s="1"/>
  <c r="E217" i="2" s="1"/>
  <c r="E221" i="2" s="1"/>
  <c r="E256" i="2" s="1"/>
  <c r="C228" i="2"/>
  <c r="D228" i="2"/>
  <c r="E228" i="2"/>
  <c r="C229" i="2"/>
  <c r="D229" i="2"/>
  <c r="E229" i="2"/>
  <c r="C232" i="2"/>
  <c r="D232" i="2"/>
  <c r="E232" i="2"/>
  <c r="C233" i="2"/>
  <c r="D233" i="2"/>
  <c r="E233" i="2"/>
  <c r="C234" i="2"/>
  <c r="D234" i="2"/>
  <c r="E234" i="2"/>
  <c r="D243" i="2"/>
  <c r="D242" i="2" s="1"/>
  <c r="D241" i="2" s="1"/>
  <c r="D245" i="2" s="1"/>
  <c r="D258" i="2" s="1"/>
  <c r="C244" i="2"/>
  <c r="C243" i="2" s="1"/>
  <c r="C242" i="2" s="1"/>
  <c r="C241" i="2" s="1"/>
  <c r="C245" i="2" s="1"/>
  <c r="C258" i="2" s="1"/>
  <c r="E244" i="2"/>
  <c r="E243" i="2" s="1"/>
  <c r="E242" i="2" s="1"/>
  <c r="E241" i="2" s="1"/>
  <c r="E245" i="2" s="1"/>
  <c r="E258" i="2" s="1"/>
  <c r="C266" i="2"/>
  <c r="C269" i="2" s="1"/>
  <c r="D266" i="2"/>
  <c r="D269" i="2" s="1"/>
  <c r="E266" i="2"/>
  <c r="E269" i="2" s="1"/>
  <c r="C274" i="2"/>
  <c r="C276" i="2" s="1"/>
  <c r="D274" i="2"/>
  <c r="D276" i="2" s="1"/>
  <c r="E274" i="2"/>
  <c r="F276" i="2"/>
  <c r="C281" i="2"/>
  <c r="C283" i="2" s="1"/>
  <c r="E281" i="2"/>
  <c r="G281" i="2"/>
  <c r="G283" i="2" s="1"/>
  <c r="D283" i="2"/>
  <c r="C303" i="2"/>
  <c r="C302" i="2" s="1"/>
  <c r="D303" i="2"/>
  <c r="D302" i="2" s="1"/>
  <c r="E303" i="2"/>
  <c r="E302" i="2" s="1"/>
  <c r="C306" i="2"/>
  <c r="D306" i="2"/>
  <c r="E306" i="2"/>
  <c r="C309" i="2"/>
  <c r="D309" i="2"/>
  <c r="E309" i="2"/>
  <c r="D316" i="2"/>
  <c r="E316" i="2"/>
  <c r="C325" i="2"/>
  <c r="C324" i="2" s="1"/>
  <c r="D325" i="2"/>
  <c r="D324" i="2" s="1"/>
  <c r="E325" i="2"/>
  <c r="E324" i="2" s="1"/>
  <c r="C328" i="2"/>
  <c r="D328" i="2"/>
  <c r="E328" i="2"/>
  <c r="C331" i="2"/>
  <c r="D331" i="2"/>
  <c r="E331" i="2"/>
  <c r="C336" i="2"/>
  <c r="D336" i="2"/>
  <c r="E336" i="2"/>
  <c r="C343" i="2"/>
  <c r="D343" i="2"/>
  <c r="E343" i="2"/>
  <c r="F327" i="2"/>
  <c r="F323" i="2" s="1"/>
  <c r="F349" i="2" s="1"/>
  <c r="C347" i="2"/>
  <c r="C346" i="2" s="1"/>
  <c r="D347" i="2"/>
  <c r="D346" i="2" s="1"/>
  <c r="E347" i="2"/>
  <c r="E346" i="2" s="1"/>
  <c r="C355" i="2"/>
  <c r="D355" i="2"/>
  <c r="E355" i="2"/>
  <c r="C359" i="2"/>
  <c r="D359" i="2"/>
  <c r="E359" i="2"/>
  <c r="G108" i="2"/>
  <c r="G103" i="2" s="1"/>
  <c r="G109" i="2"/>
  <c r="G112" i="2"/>
  <c r="G114" i="2"/>
  <c r="G123" i="2"/>
  <c r="G126" i="2"/>
  <c r="G128" i="2"/>
  <c r="C383" i="2"/>
  <c r="C382" i="2" s="1"/>
  <c r="D383" i="2"/>
  <c r="D382" i="2" s="1"/>
  <c r="E383" i="2"/>
  <c r="E382" i="2" s="1"/>
  <c r="C391" i="2"/>
  <c r="D391" i="2"/>
  <c r="E391" i="2"/>
  <c r="C393" i="2"/>
  <c r="D393" i="2"/>
  <c r="E393" i="2"/>
  <c r="C402" i="2"/>
  <c r="C401" i="2" s="1"/>
  <c r="C400" i="2" s="1"/>
  <c r="C404" i="2" s="1"/>
  <c r="C1173" i="2" s="1"/>
  <c r="D402" i="2"/>
  <c r="D401" i="2" s="1"/>
  <c r="D400" i="2" s="1"/>
  <c r="D404" i="2" s="1"/>
  <c r="D1173" i="2" s="1"/>
  <c r="E402" i="2"/>
  <c r="E401" i="2" s="1"/>
  <c r="E400" i="2" s="1"/>
  <c r="E404" i="2" s="1"/>
  <c r="E1173" i="2" s="1"/>
  <c r="C410" i="2"/>
  <c r="D410" i="2"/>
  <c r="E410" i="2"/>
  <c r="G91" i="2"/>
  <c r="C413" i="2"/>
  <c r="D413" i="2"/>
  <c r="E413" i="2"/>
  <c r="D415" i="2"/>
  <c r="E415" i="2"/>
  <c r="C419" i="2"/>
  <c r="D419" i="2"/>
  <c r="E419" i="2"/>
  <c r="C421" i="2"/>
  <c r="D421" i="2"/>
  <c r="E421" i="2"/>
  <c r="C424" i="2"/>
  <c r="D424" i="2"/>
  <c r="E424" i="2"/>
  <c r="C427" i="2"/>
  <c r="C426" i="2" s="1"/>
  <c r="D427" i="2"/>
  <c r="D426" i="2" s="1"/>
  <c r="E427" i="2"/>
  <c r="E426" i="2" s="1"/>
  <c r="C435" i="2"/>
  <c r="D435" i="2"/>
  <c r="E435" i="2"/>
  <c r="C437" i="2"/>
  <c r="D437" i="2"/>
  <c r="E437" i="2"/>
  <c r="C457" i="2"/>
  <c r="D446" i="2"/>
  <c r="E446" i="2"/>
  <c r="C466" i="2"/>
  <c r="C465" i="2" s="1"/>
  <c r="C464" i="2" s="1"/>
  <c r="D466" i="2"/>
  <c r="D465" i="2" s="1"/>
  <c r="D464" i="2" s="1"/>
  <c r="E466" i="2"/>
  <c r="E465" i="2" s="1"/>
  <c r="E464" i="2" s="1"/>
  <c r="C470" i="2"/>
  <c r="C469" i="2" s="1"/>
  <c r="D470" i="2"/>
  <c r="D469" i="2" s="1"/>
  <c r="E470" i="2"/>
  <c r="E469" i="2" s="1"/>
  <c r="C473" i="2"/>
  <c r="C472" i="2" s="1"/>
  <c r="D473" i="2"/>
  <c r="D472" i="2" s="1"/>
  <c r="E473" i="2"/>
  <c r="E472" i="2" s="1"/>
  <c r="G153" i="2"/>
  <c r="G152" i="2" s="1"/>
  <c r="C481" i="2"/>
  <c r="C480" i="2" s="1"/>
  <c r="C479" i="2" s="1"/>
  <c r="C483" i="2" s="1"/>
  <c r="D481" i="2"/>
  <c r="D480" i="2" s="1"/>
  <c r="D479" i="2" s="1"/>
  <c r="D483" i="2" s="1"/>
  <c r="E481" i="2"/>
  <c r="E480" i="2" s="1"/>
  <c r="E479" i="2" s="1"/>
  <c r="E483" i="2" s="1"/>
  <c r="C491" i="2"/>
  <c r="D491" i="2"/>
  <c r="E491" i="2"/>
  <c r="C493" i="2"/>
  <c r="D493" i="2"/>
  <c r="E493" i="2"/>
  <c r="C501" i="2"/>
  <c r="D501" i="2"/>
  <c r="E501" i="2"/>
  <c r="F501" i="2"/>
  <c r="C503" i="2"/>
  <c r="D503" i="2"/>
  <c r="E503" i="2"/>
  <c r="F503" i="2"/>
  <c r="C508" i="2"/>
  <c r="C507" i="2" s="1"/>
  <c r="C506" i="2" s="1"/>
  <c r="D508" i="2"/>
  <c r="D507" i="2" s="1"/>
  <c r="D506" i="2" s="1"/>
  <c r="E508" i="2"/>
  <c r="E507" i="2" s="1"/>
  <c r="E506" i="2" s="1"/>
  <c r="C516" i="2"/>
  <c r="D516" i="2"/>
  <c r="E516" i="2"/>
  <c r="C518" i="2"/>
  <c r="D518" i="2"/>
  <c r="E518" i="2"/>
  <c r="C526" i="2"/>
  <c r="C525" i="2" s="1"/>
  <c r="D526" i="2"/>
  <c r="D525" i="2" s="1"/>
  <c r="E526" i="2"/>
  <c r="E525" i="2" s="1"/>
  <c r="C530" i="2"/>
  <c r="C529" i="2" s="1"/>
  <c r="D530" i="2"/>
  <c r="D529" i="2" s="1"/>
  <c r="E530" i="2"/>
  <c r="E529" i="2" s="1"/>
  <c r="C539" i="2"/>
  <c r="D539" i="2"/>
  <c r="E539" i="2"/>
  <c r="C541" i="2"/>
  <c r="D541" i="2"/>
  <c r="E541" i="2"/>
  <c r="C545" i="2"/>
  <c r="D545" i="2"/>
  <c r="E545" i="2"/>
  <c r="C547" i="2"/>
  <c r="D547" i="2"/>
  <c r="E547" i="2"/>
  <c r="D554" i="2"/>
  <c r="D553" i="2" s="1"/>
  <c r="C555" i="2"/>
  <c r="C554" i="2" s="1"/>
  <c r="C553" i="2" s="1"/>
  <c r="C557" i="2" s="1"/>
  <c r="D555" i="2"/>
  <c r="E555" i="2"/>
  <c r="D557" i="2"/>
  <c r="C567" i="2"/>
  <c r="D567" i="2"/>
  <c r="E567" i="2"/>
  <c r="G567" i="2"/>
  <c r="C569" i="2"/>
  <c r="D569" i="2"/>
  <c r="E569" i="2"/>
  <c r="C573" i="2"/>
  <c r="D573" i="2"/>
  <c r="E573" i="2"/>
  <c r="G573" i="2"/>
  <c r="G572" i="2" s="1"/>
  <c r="C575" i="2"/>
  <c r="D575" i="2"/>
  <c r="E575" i="2"/>
  <c r="C578" i="2"/>
  <c r="C577" i="2" s="1"/>
  <c r="D578" i="2"/>
  <c r="D577" i="2" s="1"/>
  <c r="E578" i="2"/>
  <c r="E577" i="2" s="1"/>
  <c r="G578" i="2"/>
  <c r="G577" i="2" s="1"/>
  <c r="C588" i="2"/>
  <c r="C587" i="2" s="1"/>
  <c r="C586" i="2" s="1"/>
  <c r="C590" i="2" s="1"/>
  <c r="D588" i="2"/>
  <c r="D587" i="2" s="1"/>
  <c r="D586" i="2" s="1"/>
  <c r="D590" i="2" s="1"/>
  <c r="E588" i="2"/>
  <c r="E587" i="2" s="1"/>
  <c r="E586" i="2" s="1"/>
  <c r="E590" i="2" s="1"/>
  <c r="C595" i="2"/>
  <c r="C594" i="2" s="1"/>
  <c r="D595" i="2"/>
  <c r="D594" i="2" s="1"/>
  <c r="E595" i="2"/>
  <c r="E594" i="2" s="1"/>
  <c r="C598" i="2"/>
  <c r="C597" i="2" s="1"/>
  <c r="D598" i="2"/>
  <c r="D597" i="2" s="1"/>
  <c r="E598" i="2"/>
  <c r="E597" i="2" s="1"/>
  <c r="F598" i="2"/>
  <c r="F597" i="2" s="1"/>
  <c r="F593" i="2" s="1"/>
  <c r="F600" i="2" s="1"/>
  <c r="F621" i="2" s="1"/>
  <c r="C606" i="2"/>
  <c r="C605" i="2" s="1"/>
  <c r="D606" i="2"/>
  <c r="D605" i="2" s="1"/>
  <c r="E606" i="2"/>
  <c r="E605" i="2" s="1"/>
  <c r="C609" i="2"/>
  <c r="C608" i="2" s="1"/>
  <c r="D609" i="2"/>
  <c r="D608" i="2" s="1"/>
  <c r="E609" i="2"/>
  <c r="E608" i="2" s="1"/>
  <c r="C618" i="2"/>
  <c r="C617" i="2" s="1"/>
  <c r="C616" i="2" s="1"/>
  <c r="C620" i="2" s="1"/>
  <c r="D618" i="2"/>
  <c r="D617" i="2" s="1"/>
  <c r="D616" i="2" s="1"/>
  <c r="D620" i="2" s="1"/>
  <c r="E618" i="2"/>
  <c r="C641" i="2"/>
  <c r="C640" i="2" s="1"/>
  <c r="C639" i="2" s="1"/>
  <c r="C643" i="2" s="1"/>
  <c r="C644" i="2" s="1"/>
  <c r="D641" i="2"/>
  <c r="D640" i="2" s="1"/>
  <c r="D639" i="2" s="1"/>
  <c r="D643" i="2" s="1"/>
  <c r="D644" i="2" s="1"/>
  <c r="E641" i="2"/>
  <c r="E640" i="2" s="1"/>
  <c r="E639" i="2" s="1"/>
  <c r="E643" i="2" s="1"/>
  <c r="E644" i="2" s="1"/>
  <c r="C653" i="2"/>
  <c r="D653" i="2"/>
  <c r="E653" i="2"/>
  <c r="C655" i="2"/>
  <c r="D655" i="2"/>
  <c r="E655" i="2"/>
  <c r="C658" i="2"/>
  <c r="D658" i="2"/>
  <c r="E658" i="2"/>
  <c r="C667" i="2"/>
  <c r="D667" i="2"/>
  <c r="E667" i="2"/>
  <c r="F667" i="2"/>
  <c r="C669" i="2"/>
  <c r="D669" i="2"/>
  <c r="E669" i="2"/>
  <c r="F669" i="2"/>
  <c r="C671" i="2"/>
  <c r="D671" i="2"/>
  <c r="E671" i="2"/>
  <c r="F671" i="2"/>
  <c r="C680" i="2"/>
  <c r="D680" i="2"/>
  <c r="E680" i="2"/>
  <c r="F680" i="2"/>
  <c r="F679" i="2" s="1"/>
  <c r="F678" i="2" s="1"/>
  <c r="F686" i="2" s="1"/>
  <c r="C682" i="2"/>
  <c r="D682" i="2"/>
  <c r="E682" i="2"/>
  <c r="C684" i="2"/>
  <c r="D684" i="2"/>
  <c r="E684" i="2"/>
  <c r="C692" i="2"/>
  <c r="D692" i="2"/>
  <c r="E692" i="2"/>
  <c r="C694" i="2"/>
  <c r="D694" i="2"/>
  <c r="E694" i="2"/>
  <c r="C696" i="2"/>
  <c r="D696" i="2"/>
  <c r="E696" i="2"/>
  <c r="C708" i="2"/>
  <c r="D708" i="2"/>
  <c r="E708" i="2"/>
  <c r="C710" i="2"/>
  <c r="D710" i="2"/>
  <c r="E710" i="2"/>
  <c r="C729" i="2"/>
  <c r="C728" i="2" s="1"/>
  <c r="C727" i="2" s="1"/>
  <c r="D729" i="2"/>
  <c r="D728" i="2" s="1"/>
  <c r="D727" i="2" s="1"/>
  <c r="E729" i="2"/>
  <c r="E728" i="2" s="1"/>
  <c r="E727" i="2" s="1"/>
  <c r="E731" i="2" s="1"/>
  <c r="C740" i="2"/>
  <c r="D740" i="2"/>
  <c r="E740" i="2"/>
  <c r="C742" i="2"/>
  <c r="D742" i="2"/>
  <c r="E742" i="2"/>
  <c r="C744" i="2"/>
  <c r="D744" i="2"/>
  <c r="E744" i="2"/>
  <c r="C747" i="2"/>
  <c r="C746" i="2" s="1"/>
  <c r="D747" i="2"/>
  <c r="D746" i="2" s="1"/>
  <c r="E747" i="2"/>
  <c r="E746" i="2" s="1"/>
  <c r="C762" i="2"/>
  <c r="D762" i="2"/>
  <c r="E762" i="2"/>
  <c r="G762" i="2"/>
  <c r="C764" i="2"/>
  <c r="D764" i="2"/>
  <c r="E764" i="2"/>
  <c r="C766" i="2"/>
  <c r="D766" i="2"/>
  <c r="E766" i="2"/>
  <c r="G766" i="2"/>
  <c r="C769" i="2"/>
  <c r="C768" i="2" s="1"/>
  <c r="D769" i="2"/>
  <c r="D768" i="2" s="1"/>
  <c r="E769" i="2"/>
  <c r="E768" i="2" s="1"/>
  <c r="G769" i="2"/>
  <c r="G768" i="2" s="1"/>
  <c r="C781" i="2"/>
  <c r="D781" i="2"/>
  <c r="E781" i="2"/>
  <c r="C783" i="2"/>
  <c r="D783" i="2"/>
  <c r="E783" i="2"/>
  <c r="C785" i="2"/>
  <c r="D785" i="2"/>
  <c r="E785" i="2"/>
  <c r="C788" i="2"/>
  <c r="C787" i="2" s="1"/>
  <c r="D788" i="2"/>
  <c r="D787" i="2" s="1"/>
  <c r="E788" i="2"/>
  <c r="E787" i="2" s="1"/>
  <c r="C802" i="2"/>
  <c r="D802" i="2"/>
  <c r="E802" i="2"/>
  <c r="C804" i="2"/>
  <c r="D804" i="2"/>
  <c r="E804" i="2"/>
  <c r="C806" i="2"/>
  <c r="D806" i="2"/>
  <c r="E806" i="2"/>
  <c r="C809" i="2"/>
  <c r="C808" i="2" s="1"/>
  <c r="D809" i="2"/>
  <c r="D808" i="2" s="1"/>
  <c r="E809" i="2"/>
  <c r="E808" i="2" s="1"/>
  <c r="C835" i="2"/>
  <c r="D835" i="2"/>
  <c r="E835" i="2"/>
  <c r="C837" i="2"/>
  <c r="D837" i="2"/>
  <c r="E837" i="2"/>
  <c r="C839" i="2"/>
  <c r="D839" i="2"/>
  <c r="E839" i="2"/>
  <c r="C842" i="2"/>
  <c r="C841" i="2" s="1"/>
  <c r="D842" i="2"/>
  <c r="D841" i="2" s="1"/>
  <c r="E842" i="2"/>
  <c r="E841" i="2" s="1"/>
  <c r="C866" i="2"/>
  <c r="D866" i="2"/>
  <c r="E866" i="2"/>
  <c r="F866" i="2"/>
  <c r="C868" i="2"/>
  <c r="D868" i="2"/>
  <c r="E868" i="2"/>
  <c r="F868" i="2"/>
  <c r="C870" i="2"/>
  <c r="D870" i="2"/>
  <c r="E870" i="2"/>
  <c r="F870" i="2"/>
  <c r="C873" i="2"/>
  <c r="C872" i="2" s="1"/>
  <c r="D873" i="2"/>
  <c r="D872" i="2" s="1"/>
  <c r="E873" i="2"/>
  <c r="E872" i="2" s="1"/>
  <c r="F873" i="2"/>
  <c r="F872" i="2" s="1"/>
  <c r="C884" i="2"/>
  <c r="D884" i="2"/>
  <c r="E884" i="2"/>
  <c r="C886" i="2"/>
  <c r="D886" i="2"/>
  <c r="E886" i="2"/>
  <c r="C889" i="2"/>
  <c r="D889" i="2"/>
  <c r="E889" i="2"/>
  <c r="C891" i="2"/>
  <c r="D891" i="2"/>
  <c r="E891" i="2"/>
  <c r="C893" i="2"/>
  <c r="D893" i="2"/>
  <c r="E893" i="2"/>
  <c r="C899" i="2"/>
  <c r="C896" i="2" s="1"/>
  <c r="C895" i="2" s="1"/>
  <c r="D899" i="2"/>
  <c r="D896" i="2" s="1"/>
  <c r="D895" i="2" s="1"/>
  <c r="E899" i="2"/>
  <c r="C908" i="2"/>
  <c r="D908" i="2"/>
  <c r="D907" i="2" s="1"/>
  <c r="D906" i="2" s="1"/>
  <c r="E908" i="2"/>
  <c r="C914" i="2"/>
  <c r="D914" i="2"/>
  <c r="E914" i="2"/>
  <c r="E911" i="2" s="1"/>
  <c r="C922" i="2"/>
  <c r="D922" i="2"/>
  <c r="E922" i="2"/>
  <c r="C924" i="2"/>
  <c r="D924" i="2"/>
  <c r="E924" i="2"/>
  <c r="C927" i="2"/>
  <c r="D927" i="2"/>
  <c r="E927" i="2"/>
  <c r="C929" i="2"/>
  <c r="D929" i="2"/>
  <c r="E929" i="2"/>
  <c r="C931" i="2"/>
  <c r="D931" i="2"/>
  <c r="E931" i="2"/>
  <c r="C937" i="2"/>
  <c r="D937" i="2"/>
  <c r="E937" i="2"/>
  <c r="C946" i="2"/>
  <c r="C945" i="2" s="1"/>
  <c r="C944" i="2" s="1"/>
  <c r="D946" i="2"/>
  <c r="D945" i="2" s="1"/>
  <c r="D944" i="2" s="1"/>
  <c r="D948" i="2"/>
  <c r="E948" i="2"/>
  <c r="C960" i="2"/>
  <c r="C959" i="2" s="1"/>
  <c r="D960" i="2"/>
  <c r="D959" i="2" s="1"/>
  <c r="E960" i="2"/>
  <c r="E959" i="2" s="1"/>
  <c r="E958" i="2" s="1"/>
  <c r="C964" i="2"/>
  <c r="C963" i="2" s="1"/>
  <c r="C962" i="2" s="1"/>
  <c r="D964" i="2"/>
  <c r="D963" i="2" s="1"/>
  <c r="D962" i="2" s="1"/>
  <c r="E964" i="2"/>
  <c r="E963" i="2" s="1"/>
  <c r="E962" i="2" s="1"/>
  <c r="C975" i="2"/>
  <c r="D975" i="2"/>
  <c r="E975" i="2"/>
  <c r="C977" i="2"/>
  <c r="D977" i="2"/>
  <c r="E977" i="2"/>
  <c r="C985" i="2"/>
  <c r="D985" i="2"/>
  <c r="E985" i="2"/>
  <c r="C987" i="2"/>
  <c r="D987" i="2"/>
  <c r="E987" i="2"/>
  <c r="F987" i="2"/>
  <c r="F984" i="2" s="1"/>
  <c r="F983" i="2" s="1"/>
  <c r="F989" i="2" s="1"/>
  <c r="C1004" i="2"/>
  <c r="C1003" i="2" s="1"/>
  <c r="C1002" i="2" s="1"/>
  <c r="C1006" i="2" s="1"/>
  <c r="D1004" i="2"/>
  <c r="D1003" i="2" s="1"/>
  <c r="D1002" i="2" s="1"/>
  <c r="D1006" i="2" s="1"/>
  <c r="E1004" i="2"/>
  <c r="C1014" i="2"/>
  <c r="C1013" i="2" s="1"/>
  <c r="C1012" i="2" s="1"/>
  <c r="C1016" i="2" s="1"/>
  <c r="D1014" i="2"/>
  <c r="D1013" i="2" s="1"/>
  <c r="D1012" i="2" s="1"/>
  <c r="D1016" i="2" s="1"/>
  <c r="E1014" i="2"/>
  <c r="E1013" i="2" s="1"/>
  <c r="E1012" i="2" s="1"/>
  <c r="E1016" i="2" s="1"/>
  <c r="C1024" i="2"/>
  <c r="D1024" i="2"/>
  <c r="E1024" i="2"/>
  <c r="C1027" i="2"/>
  <c r="D1027" i="2"/>
  <c r="E1027" i="2"/>
  <c r="C1036" i="2"/>
  <c r="C1035" i="2" s="1"/>
  <c r="C1031" i="2" s="1"/>
  <c r="D1036" i="2"/>
  <c r="D1035" i="2" s="1"/>
  <c r="D1031" i="2" s="1"/>
  <c r="E1036" i="2"/>
  <c r="C1095" i="2"/>
  <c r="D1095" i="2"/>
  <c r="C1097" i="2"/>
  <c r="D1097" i="2"/>
  <c r="D1100" i="2"/>
  <c r="C1111" i="2"/>
  <c r="D1111" i="2"/>
  <c r="E1111" i="2"/>
  <c r="E1108" i="2" s="1"/>
  <c r="E1107" i="2" s="1"/>
  <c r="C1122" i="2"/>
  <c r="D1122" i="2"/>
  <c r="E1122" i="2"/>
  <c r="E1121" i="2" s="1"/>
  <c r="C1124" i="2"/>
  <c r="D1124" i="2"/>
  <c r="C1129" i="2"/>
  <c r="C1128" i="2" s="1"/>
  <c r="C1127" i="2" s="1"/>
  <c r="D1129" i="2"/>
  <c r="D1128" i="2" s="1"/>
  <c r="D1127" i="2" s="1"/>
  <c r="E1129" i="2"/>
  <c r="E1128" i="2" s="1"/>
  <c r="E1127" i="2" s="1"/>
  <c r="C1151" i="2"/>
  <c r="C1150" i="2" s="1"/>
  <c r="D1151" i="2"/>
  <c r="D1150" i="2" s="1"/>
  <c r="E1151" i="2"/>
  <c r="E1150" i="2" s="1"/>
  <c r="G1151" i="2"/>
  <c r="G1150" i="2" s="1"/>
  <c r="G1149" i="2" s="1"/>
  <c r="G1156" i="2" s="1"/>
  <c r="C1154" i="2"/>
  <c r="C1153" i="2" s="1"/>
  <c r="D1154" i="2"/>
  <c r="D1153" i="2" s="1"/>
  <c r="E1154" i="2"/>
  <c r="C1188" i="2"/>
  <c r="C1191" i="2" s="1"/>
  <c r="D1188" i="2"/>
  <c r="D1191" i="2" s="1"/>
  <c r="E1188" i="2"/>
  <c r="E1191" i="2" s="1"/>
  <c r="F1188" i="2"/>
  <c r="G1189" i="2"/>
  <c r="G1190" i="2"/>
  <c r="G1202" i="2"/>
  <c r="G1207" i="2"/>
  <c r="G1212" i="2"/>
  <c r="G1217" i="2"/>
  <c r="D1225" i="2"/>
  <c r="E1225" i="2"/>
  <c r="D1229" i="2"/>
  <c r="D1230" i="2" s="1"/>
  <c r="E1229" i="2"/>
  <c r="D149" i="2" l="1"/>
  <c r="D148" i="2" s="1"/>
  <c r="D1108" i="2"/>
  <c r="C149" i="2"/>
  <c r="C148" i="2" s="1"/>
  <c r="C1108" i="2"/>
  <c r="C1107" i="2" s="1"/>
  <c r="D190" i="2"/>
  <c r="C327" i="2"/>
  <c r="C323" i="2" s="1"/>
  <c r="G1157" i="2"/>
  <c r="G1168" i="2"/>
  <c r="G1204" i="2" s="1"/>
  <c r="F1007" i="2"/>
  <c r="F1169" i="2"/>
  <c r="E966" i="2"/>
  <c r="F716" i="2"/>
  <c r="F1168" i="2" s="1"/>
  <c r="G1225" i="2"/>
  <c r="H1188" i="2"/>
  <c r="G569" i="2"/>
  <c r="G566" i="2" s="1"/>
  <c r="G565" i="2" s="1"/>
  <c r="G580" i="2" s="1"/>
  <c r="G581" i="2" s="1"/>
  <c r="G761" i="2"/>
  <c r="G760" i="2" s="1"/>
  <c r="G772" i="2" s="1"/>
  <c r="G773" i="2" s="1"/>
  <c r="G1158" i="2" s="1"/>
  <c r="F1094" i="2"/>
  <c r="F1093" i="2" s="1"/>
  <c r="F1116" i="2" s="1"/>
  <c r="F1132" i="2" s="1"/>
  <c r="G118" i="2"/>
  <c r="G365" i="2"/>
  <c r="D958" i="2"/>
  <c r="D966" i="2" s="1"/>
  <c r="H768" i="2"/>
  <c r="H760" i="2" s="1"/>
  <c r="H772" i="2" s="1"/>
  <c r="G148" i="2"/>
  <c r="G127" i="2"/>
  <c r="G92" i="2"/>
  <c r="G131" i="2"/>
  <c r="G130" i="2" s="1"/>
  <c r="G129" i="2" s="1"/>
  <c r="G119" i="2"/>
  <c r="C958" i="2"/>
  <c r="C966" i="2" s="1"/>
  <c r="C1176" i="2" s="1"/>
  <c r="G111" i="2"/>
  <c r="G143" i="2"/>
  <c r="G89" i="2"/>
  <c r="G88" i="2" s="1"/>
  <c r="G60" i="2"/>
  <c r="H1006" i="2"/>
  <c r="H987" i="2"/>
  <c r="H984" i="2" s="1"/>
  <c r="H983" i="2" s="1"/>
  <c r="H989" i="2" s="1"/>
  <c r="H1169" i="2" s="1"/>
  <c r="H739" i="2"/>
  <c r="H738" i="2" s="1"/>
  <c r="H750" i="2" s="1"/>
  <c r="H773" i="2" s="1"/>
  <c r="H232" i="2"/>
  <c r="H230" i="2" s="1"/>
  <c r="H1150" i="2"/>
  <c r="E907" i="2"/>
  <c r="E906" i="2" s="1"/>
  <c r="H908" i="2"/>
  <c r="H907" i="2" s="1"/>
  <c r="H906" i="2" s="1"/>
  <c r="H802" i="2"/>
  <c r="H801" i="2" s="1"/>
  <c r="H800" i="2" s="1"/>
  <c r="H811" i="2" s="1"/>
  <c r="E98" i="2"/>
  <c r="E110" i="2"/>
  <c r="C110" i="2"/>
  <c r="E227" i="2"/>
  <c r="E170" i="2"/>
  <c r="E169" i="2" s="1"/>
  <c r="D170" i="2"/>
  <c r="D169" i="2" s="1"/>
  <c r="D171" i="2" s="1"/>
  <c r="D1094" i="2"/>
  <c r="D1093" i="2" s="1"/>
  <c r="D110" i="2"/>
  <c r="C1094" i="2"/>
  <c r="C1093" i="2" s="1"/>
  <c r="D1017" i="2"/>
  <c r="D204" i="2"/>
  <c r="D203" i="2" s="1"/>
  <c r="D44" i="2"/>
  <c r="E1093" i="2"/>
  <c r="E954" i="2"/>
  <c r="D566" i="2"/>
  <c r="C140" i="2"/>
  <c r="C139" i="2" s="1"/>
  <c r="C500" i="2"/>
  <c r="C510" i="2" s="1"/>
  <c r="C499" i="2" s="1"/>
  <c r="C780" i="2"/>
  <c r="C790" i="2" s="1"/>
  <c r="C390" i="2"/>
  <c r="C389" i="2" s="1"/>
  <c r="C396" i="2" s="1"/>
  <c r="C934" i="2"/>
  <c r="C933" i="2" s="1"/>
  <c r="C911" i="2"/>
  <c r="C910" i="2" s="1"/>
  <c r="C907" i="2" s="1"/>
  <c r="D445" i="2"/>
  <c r="D444" i="2" s="1"/>
  <c r="D457" i="2" s="1"/>
  <c r="C88" i="2"/>
  <c r="E896" i="2"/>
  <c r="E895" i="2" s="1"/>
  <c r="E934" i="2"/>
  <c r="E933" i="2" s="1"/>
  <c r="C883" i="2"/>
  <c r="F59" i="2"/>
  <c r="D934" i="2"/>
  <c r="D933" i="2" s="1"/>
  <c r="D911" i="2"/>
  <c r="D910" i="2" s="1"/>
  <c r="D916" i="2" s="1"/>
  <c r="E445" i="2"/>
  <c r="E444" i="2" s="1"/>
  <c r="E457" i="2" s="1"/>
  <c r="E409" i="2"/>
  <c r="E208" i="2"/>
  <c r="E207" i="2" s="1"/>
  <c r="C1213" i="2"/>
  <c r="D926" i="2"/>
  <c r="D691" i="2"/>
  <c r="D690" i="2" s="1"/>
  <c r="C572" i="2"/>
  <c r="D434" i="2"/>
  <c r="D433" i="2" s="1"/>
  <c r="D440" i="2" s="1"/>
  <c r="C921" i="2"/>
  <c r="D780" i="2"/>
  <c r="D779" i="2" s="1"/>
  <c r="D790" i="2" s="1"/>
  <c r="D707" i="2"/>
  <c r="D706" i="2" s="1"/>
  <c r="D715" i="2" s="1"/>
  <c r="D974" i="2"/>
  <c r="D973" i="2" s="1"/>
  <c r="D731" i="2"/>
  <c r="D732" i="2" s="1"/>
  <c r="C666" i="2"/>
  <c r="C665" i="2" s="1"/>
  <c r="C674" i="2" s="1"/>
  <c r="C544" i="2"/>
  <c r="C543" i="2" s="1"/>
  <c r="G327" i="2"/>
  <c r="G323" i="2" s="1"/>
  <c r="G349" i="2" s="1"/>
  <c r="G1171" i="2" s="1"/>
  <c r="G1209" i="2" s="1"/>
  <c r="E327" i="2"/>
  <c r="E323" i="2" s="1"/>
  <c r="E349" i="2" s="1"/>
  <c r="D88" i="2"/>
  <c r="C71" i="2"/>
  <c r="C59" i="2"/>
  <c r="C731" i="2"/>
  <c r="C732" i="2" s="1"/>
  <c r="E732" i="2"/>
  <c r="G1188" i="2"/>
  <c r="E984" i="2"/>
  <c r="E983" i="2" s="1"/>
  <c r="E989" i="2" s="1"/>
  <c r="E1169" i="2" s="1"/>
  <c r="C984" i="2"/>
  <c r="C983" i="2" s="1"/>
  <c r="C989" i="2" s="1"/>
  <c r="C1169" i="2" s="1"/>
  <c r="D883" i="2"/>
  <c r="D739" i="2"/>
  <c r="D738" i="2" s="1"/>
  <c r="D750" i="2" s="1"/>
  <c r="E500" i="2"/>
  <c r="E510" i="2" s="1"/>
  <c r="E499" i="2" s="1"/>
  <c r="C468" i="2"/>
  <c r="C475" i="2" s="1"/>
  <c r="E434" i="2"/>
  <c r="D390" i="2"/>
  <c r="D389" i="2" s="1"/>
  <c r="D396" i="2" s="1"/>
  <c r="G276" i="2"/>
  <c r="E94" i="2"/>
  <c r="D71" i="2"/>
  <c r="F1191" i="2"/>
  <c r="C761" i="2"/>
  <c r="C760" i="2" s="1"/>
  <c r="C772" i="2" s="1"/>
  <c r="D500" i="2"/>
  <c r="D510" i="2" s="1"/>
  <c r="D499" i="2" s="1"/>
  <c r="D418" i="2"/>
  <c r="D409" i="2"/>
  <c r="E305" i="2"/>
  <c r="E301" i="2" s="1"/>
  <c r="E319" i="2" s="1"/>
  <c r="C94" i="2"/>
  <c r="E926" i="2"/>
  <c r="C926" i="2"/>
  <c r="E883" i="2"/>
  <c r="E739" i="2"/>
  <c r="E738" i="2" s="1"/>
  <c r="E750" i="2" s="1"/>
  <c r="E707" i="2"/>
  <c r="E706" i="2" s="1"/>
  <c r="E715" i="2" s="1"/>
  <c r="D572" i="2"/>
  <c r="E283" i="2"/>
  <c r="D1142" i="2"/>
  <c r="D1023" i="2"/>
  <c r="D1022" i="2" s="1"/>
  <c r="D1038" i="2" s="1"/>
  <c r="D921" i="2"/>
  <c r="E691" i="2"/>
  <c r="E699" i="2" s="1"/>
  <c r="E666" i="2"/>
  <c r="E665" i="2" s="1"/>
  <c r="E674" i="2" s="1"/>
  <c r="C1121" i="2"/>
  <c r="C1120" i="2" s="1"/>
  <c r="C1131" i="2" s="1"/>
  <c r="D1121" i="2"/>
  <c r="D1120" i="2" s="1"/>
  <c r="D1131" i="2" s="1"/>
  <c r="C1023" i="2"/>
  <c r="C1022" i="2" s="1"/>
  <c r="C1038" i="2" s="1"/>
  <c r="D984" i="2"/>
  <c r="D983" i="2" s="1"/>
  <c r="D989" i="2" s="1"/>
  <c r="D1169" i="2" s="1"/>
  <c r="C974" i="2"/>
  <c r="C973" i="2" s="1"/>
  <c r="D865" i="2"/>
  <c r="D864" i="2" s="1"/>
  <c r="D875" i="2" s="1"/>
  <c r="D834" i="2"/>
  <c r="D833" i="2" s="1"/>
  <c r="D844" i="2" s="1"/>
  <c r="E801" i="2"/>
  <c r="E800" i="2" s="1"/>
  <c r="E811" i="2" s="1"/>
  <c r="C801" i="2"/>
  <c r="C800" i="2" s="1"/>
  <c r="C811" i="2" s="1"/>
  <c r="E780" i="2"/>
  <c r="E779" i="2" s="1"/>
  <c r="E790" i="2" s="1"/>
  <c r="E761" i="2"/>
  <c r="E760" i="2" s="1"/>
  <c r="E772" i="2" s="1"/>
  <c r="C739" i="2"/>
  <c r="C738" i="2" s="1"/>
  <c r="C750" i="2" s="1"/>
  <c r="D679" i="2"/>
  <c r="D678" i="2" s="1"/>
  <c r="D686" i="2" s="1"/>
  <c r="D666" i="2"/>
  <c r="D665" i="2" s="1"/>
  <c r="D674" i="2" s="1"/>
  <c r="C865" i="2"/>
  <c r="C864" i="2" s="1"/>
  <c r="C875" i="2" s="1"/>
  <c r="C834" i="2"/>
  <c r="C833" i="2" s="1"/>
  <c r="C844" i="2" s="1"/>
  <c r="C679" i="2"/>
  <c r="C678" i="2" s="1"/>
  <c r="C686" i="2" s="1"/>
  <c r="D652" i="2"/>
  <c r="D651" i="2" s="1"/>
  <c r="D661" i="2" s="1"/>
  <c r="D888" i="2"/>
  <c r="F865" i="2"/>
  <c r="F864" i="2" s="1"/>
  <c r="F875" i="2" s="1"/>
  <c r="C652" i="2"/>
  <c r="C651" i="2" s="1"/>
  <c r="C661" i="2" s="1"/>
  <c r="E921" i="2"/>
  <c r="E888" i="2"/>
  <c r="C888" i="2"/>
  <c r="E865" i="2"/>
  <c r="E864" i="2" s="1"/>
  <c r="E875" i="2" s="1"/>
  <c r="E834" i="2"/>
  <c r="E833" i="2" s="1"/>
  <c r="E844" i="2" s="1"/>
  <c r="D801" i="2"/>
  <c r="D800" i="2" s="1"/>
  <c r="D811" i="2" s="1"/>
  <c r="D761" i="2"/>
  <c r="D760" i="2" s="1"/>
  <c r="D772" i="2" s="1"/>
  <c r="F666" i="2"/>
  <c r="F665" i="2" s="1"/>
  <c r="F674" i="2" s="1"/>
  <c r="F700" i="2" s="1"/>
  <c r="E652" i="2"/>
  <c r="E651" i="2" s="1"/>
  <c r="E661" i="2" s="1"/>
  <c r="C566" i="2"/>
  <c r="E566" i="2"/>
  <c r="E554" i="2"/>
  <c r="E553" i="2" s="1"/>
  <c r="E557" i="2" s="1"/>
  <c r="E538" i="2"/>
  <c r="E537" i="2" s="1"/>
  <c r="D515" i="2"/>
  <c r="D514" i="2" s="1"/>
  <c r="D520" i="2" s="1"/>
  <c r="C434" i="2"/>
  <c r="C433" i="2" s="1"/>
  <c r="C440" i="2" s="1"/>
  <c r="C189" i="2"/>
  <c r="C197" i="2" s="1"/>
  <c r="C1203" i="2" s="1"/>
  <c r="C129" i="2"/>
  <c r="D130" i="2"/>
  <c r="D129" i="2" s="1"/>
  <c r="D94" i="2"/>
  <c r="E71" i="2"/>
  <c r="D538" i="2"/>
  <c r="D537" i="2" s="1"/>
  <c r="C490" i="2"/>
  <c r="C489" i="2" s="1"/>
  <c r="C495" i="2" s="1"/>
  <c r="C418" i="2"/>
  <c r="C1143" i="2"/>
  <c r="E544" i="2"/>
  <c r="E543" i="2" s="1"/>
  <c r="C538" i="2"/>
  <c r="C537" i="2" s="1"/>
  <c r="E354" i="2"/>
  <c r="E353" i="2" s="1"/>
  <c r="E385" i="2" s="1"/>
  <c r="D305" i="2"/>
  <c r="D301" i="2" s="1"/>
  <c r="D319" i="2" s="1"/>
  <c r="C103" i="2"/>
  <c r="D98" i="2"/>
  <c r="C691" i="2"/>
  <c r="C690" i="2" s="1"/>
  <c r="C699" i="2" s="1"/>
  <c r="E572" i="2"/>
  <c r="E515" i="2"/>
  <c r="E514" i="2" s="1"/>
  <c r="E520" i="2" s="1"/>
  <c r="E418" i="2"/>
  <c r="C409" i="2"/>
  <c r="E130" i="2"/>
  <c r="E129" i="2" s="1"/>
  <c r="E88" i="2"/>
  <c r="B44" i="2"/>
  <c r="F44" i="2" s="1"/>
  <c r="E1213" i="2"/>
  <c r="E1138" i="2"/>
  <c r="D1213" i="2"/>
  <c r="D208" i="2"/>
  <c r="D207" i="2" s="1"/>
  <c r="E604" i="2"/>
  <c r="E611" i="2" s="1"/>
  <c r="D954" i="2"/>
  <c r="C524" i="2"/>
  <c r="C532" i="2" s="1"/>
  <c r="D468" i="2"/>
  <c r="D475" i="2" s="1"/>
  <c r="F65" i="2"/>
  <c r="E593" i="2"/>
  <c r="E600" i="2" s="1"/>
  <c r="D524" i="2"/>
  <c r="D532" i="2" s="1"/>
  <c r="D227" i="2"/>
  <c r="E148" i="2"/>
  <c r="E140" i="2" s="1"/>
  <c r="E139" i="2" s="1"/>
  <c r="D1113" i="2"/>
  <c r="E617" i="2"/>
  <c r="E616" i="2" s="1"/>
  <c r="E620" i="2" s="1"/>
  <c r="E524" i="2"/>
  <c r="E532" i="2" s="1"/>
  <c r="E189" i="2"/>
  <c r="E197" i="2" s="1"/>
  <c r="E1203" i="2" s="1"/>
  <c r="C227" i="2"/>
  <c r="C954" i="2"/>
  <c r="C604" i="2"/>
  <c r="C230" i="2"/>
  <c r="D230" i="2"/>
  <c r="E230" i="2"/>
  <c r="E1017" i="2"/>
  <c r="E1120" i="2"/>
  <c r="E1131" i="2" s="1"/>
  <c r="E1003" i="2"/>
  <c r="E1002" i="2" s="1"/>
  <c r="E1006" i="2" s="1"/>
  <c r="E974" i="2"/>
  <c r="E973" i="2" s="1"/>
  <c r="E1153" i="2"/>
  <c r="E1023" i="2"/>
  <c r="E1022" i="2" s="1"/>
  <c r="D1149" i="2"/>
  <c r="D1156" i="2" s="1"/>
  <c r="D1157" i="2" s="1"/>
  <c r="C1149" i="2"/>
  <c r="C1156" i="2" s="1"/>
  <c r="C1157" i="2" s="1"/>
  <c r="E1035" i="2"/>
  <c r="E1031" i="2" s="1"/>
  <c r="C1017" i="2"/>
  <c r="D593" i="2"/>
  <c r="D600" i="2" s="1"/>
  <c r="C707" i="2"/>
  <c r="C706" i="2" s="1"/>
  <c r="C715" i="2" s="1"/>
  <c r="C716" i="2" s="1"/>
  <c r="E679" i="2"/>
  <c r="E678" i="2" s="1"/>
  <c r="E686" i="2" s="1"/>
  <c r="E468" i="2"/>
  <c r="E475" i="2" s="1"/>
  <c r="C354" i="2"/>
  <c r="C353" i="2" s="1"/>
  <c r="C385" i="2" s="1"/>
  <c r="E910" i="2"/>
  <c r="C593" i="2"/>
  <c r="C600" i="2" s="1"/>
  <c r="C515" i="2"/>
  <c r="C514" i="2" s="1"/>
  <c r="C520" i="2" s="1"/>
  <c r="E490" i="2"/>
  <c r="E489" i="2" s="1"/>
  <c r="E495" i="2" s="1"/>
  <c r="F640" i="2"/>
  <c r="D604" i="2"/>
  <c r="D611" i="2" s="1"/>
  <c r="D544" i="2"/>
  <c r="D543" i="2" s="1"/>
  <c r="H400" i="2"/>
  <c r="H404" i="2" s="1"/>
  <c r="D327" i="2"/>
  <c r="D323" i="2" s="1"/>
  <c r="D349" i="2" s="1"/>
  <c r="G604" i="2"/>
  <c r="G611" i="2" s="1"/>
  <c r="G621" i="2" s="1"/>
  <c r="F500" i="2"/>
  <c r="F510" i="2" s="1"/>
  <c r="F558" i="2" s="1"/>
  <c r="D490" i="2"/>
  <c r="D489" i="2" s="1"/>
  <c r="D495" i="2" s="1"/>
  <c r="D354" i="2"/>
  <c r="D353" i="2" s="1"/>
  <c r="D385" i="2" s="1"/>
  <c r="E276" i="2"/>
  <c r="H276" i="2" s="1"/>
  <c r="C98" i="2"/>
  <c r="E137" i="2"/>
  <c r="E136" i="2" s="1"/>
  <c r="C305" i="2"/>
  <c r="C301" i="2" s="1"/>
  <c r="C319" i="2" s="1"/>
  <c r="D189" i="2"/>
  <c r="D197" i="2" s="1"/>
  <c r="E390" i="2"/>
  <c r="E389" i="2" s="1"/>
  <c r="E396" i="2" s="1"/>
  <c r="C68" i="2"/>
  <c r="C208" i="2"/>
  <c r="C207" i="2" s="1"/>
  <c r="C202" i="2" s="1"/>
  <c r="F68" i="2"/>
  <c r="E59" i="2"/>
  <c r="D59" i="2"/>
  <c r="C122" i="2"/>
  <c r="D1107" i="2" l="1"/>
  <c r="G1205" i="2"/>
  <c r="D1203" i="2"/>
  <c r="F1174" i="2"/>
  <c r="F1219" i="2" s="1"/>
  <c r="C1172" i="2"/>
  <c r="C1214" i="2" s="1"/>
  <c r="E1176" i="2"/>
  <c r="E920" i="2"/>
  <c r="E433" i="2"/>
  <c r="E440" i="2" s="1"/>
  <c r="H1173" i="2"/>
  <c r="D920" i="2"/>
  <c r="D940" i="2" s="1"/>
  <c r="H1007" i="2"/>
  <c r="G94" i="2"/>
  <c r="G87" i="2" s="1"/>
  <c r="F1204" i="2"/>
  <c r="F1171" i="2"/>
  <c r="H707" i="2"/>
  <c r="H706" i="2" s="1"/>
  <c r="H715" i="2" s="1"/>
  <c r="H716" i="2" s="1"/>
  <c r="H1116" i="2"/>
  <c r="G1174" i="2"/>
  <c r="G1219" i="2" s="1"/>
  <c r="G122" i="2"/>
  <c r="C611" i="2"/>
  <c r="C621" i="2" s="1"/>
  <c r="G354" i="2"/>
  <c r="G110" i="2"/>
  <c r="C906" i="2"/>
  <c r="C916" i="2" s="1"/>
  <c r="G59" i="2"/>
  <c r="G54" i="2" s="1"/>
  <c r="G80" i="2" s="1"/>
  <c r="G204" i="2"/>
  <c r="G203" i="2" s="1"/>
  <c r="G202" i="2" s="1"/>
  <c r="G140" i="2"/>
  <c r="G139" i="2" s="1"/>
  <c r="C920" i="2"/>
  <c r="C940" i="2" s="1"/>
  <c r="D1171" i="2"/>
  <c r="G98" i="2"/>
  <c r="H1022" i="2"/>
  <c r="H1038" i="2" s="1"/>
  <c r="H586" i="2"/>
  <c r="H590" i="2" s="1"/>
  <c r="H1128" i="2"/>
  <c r="H1127" i="2" s="1"/>
  <c r="H1131" i="2" s="1"/>
  <c r="H1149" i="2"/>
  <c r="H1156" i="2" s="1"/>
  <c r="H1157" i="2" s="1"/>
  <c r="E226" i="2"/>
  <c r="E225" i="2" s="1"/>
  <c r="E235" i="2" s="1"/>
  <c r="E1218" i="2" s="1"/>
  <c r="E1171" i="2"/>
  <c r="E97" i="2"/>
  <c r="E408" i="2"/>
  <c r="E429" i="2" s="1"/>
  <c r="D699" i="2"/>
  <c r="D700" i="2" s="1"/>
  <c r="E690" i="2"/>
  <c r="D408" i="2"/>
  <c r="D429" i="2" s="1"/>
  <c r="D458" i="2" s="1"/>
  <c r="D565" i="2"/>
  <c r="D580" i="2" s="1"/>
  <c r="D581" i="2" s="1"/>
  <c r="D54" i="2"/>
  <c r="D80" i="2" s="1"/>
  <c r="E876" i="2"/>
  <c r="F876" i="2"/>
  <c r="D876" i="2"/>
  <c r="C876" i="2"/>
  <c r="D828" i="2"/>
  <c r="E828" i="2"/>
  <c r="C828" i="2"/>
  <c r="G44" i="2"/>
  <c r="E202" i="2"/>
  <c r="E210" i="2" s="1"/>
  <c r="D202" i="2"/>
  <c r="D210" i="2" s="1"/>
  <c r="D255" i="2" s="1"/>
  <c r="F210" i="2"/>
  <c r="F1208" i="2" s="1"/>
  <c r="C565" i="2"/>
  <c r="C580" i="2" s="1"/>
  <c r="C581" i="2" s="1"/>
  <c r="C1116" i="2"/>
  <c r="C882" i="2"/>
  <c r="C902" i="2" s="1"/>
  <c r="D87" i="2"/>
  <c r="C87" i="2"/>
  <c r="D882" i="2"/>
  <c r="D902" i="2" s="1"/>
  <c r="D716" i="2"/>
  <c r="C54" i="2"/>
  <c r="C80" i="2" s="1"/>
  <c r="E716" i="2"/>
  <c r="E87" i="2"/>
  <c r="E882" i="2"/>
  <c r="E902" i="2" s="1"/>
  <c r="D140" i="2"/>
  <c r="D139" i="2" s="1"/>
  <c r="C549" i="2"/>
  <c r="E773" i="2"/>
  <c r="C408" i="2"/>
  <c r="C429" i="2" s="1"/>
  <c r="E565" i="2"/>
  <c r="E580" i="2" s="1"/>
  <c r="E581" i="2" s="1"/>
  <c r="D1176" i="2"/>
  <c r="C1170" i="2"/>
  <c r="C254" i="2"/>
  <c r="C700" i="2"/>
  <c r="D97" i="2"/>
  <c r="E940" i="2"/>
  <c r="D549" i="2"/>
  <c r="D1116" i="2"/>
  <c r="E1116" i="2"/>
  <c r="D773" i="2"/>
  <c r="E549" i="2"/>
  <c r="E558" i="2" s="1"/>
  <c r="E254" i="2"/>
  <c r="E1143" i="2"/>
  <c r="E1142" i="2"/>
  <c r="D226" i="2"/>
  <c r="D225" i="2" s="1"/>
  <c r="D235" i="2" s="1"/>
  <c r="D257" i="2" s="1"/>
  <c r="C226" i="2"/>
  <c r="C225" i="2" s="1"/>
  <c r="C235" i="2" s="1"/>
  <c r="C257" i="2" s="1"/>
  <c r="E621" i="2"/>
  <c r="E1172" i="2"/>
  <c r="E1214" i="2" s="1"/>
  <c r="D1172" i="2"/>
  <c r="C210" i="2"/>
  <c r="F639" i="2"/>
  <c r="F643" i="2" s="1"/>
  <c r="H700" i="2"/>
  <c r="H499" i="2"/>
  <c r="E1038" i="2"/>
  <c r="E1149" i="2"/>
  <c r="E1156" i="2" s="1"/>
  <c r="E1157" i="2" s="1"/>
  <c r="D254" i="2"/>
  <c r="D1170" i="2"/>
  <c r="H790" i="2"/>
  <c r="H828" i="2" s="1"/>
  <c r="E55" i="2"/>
  <c r="C97" i="2"/>
  <c r="E1170" i="2"/>
  <c r="D621" i="2"/>
  <c r="E700" i="2"/>
  <c r="C773" i="2"/>
  <c r="H1132" i="2" l="1"/>
  <c r="D247" i="2"/>
  <c r="D285" i="2" s="1"/>
  <c r="E458" i="2"/>
  <c r="E622" i="2" s="1"/>
  <c r="H1168" i="2"/>
  <c r="H1204" i="2" s="1"/>
  <c r="H1174" i="2"/>
  <c r="D86" i="2"/>
  <c r="D155" i="2" s="1"/>
  <c r="E257" i="2"/>
  <c r="F644" i="2"/>
  <c r="F1158" i="2" s="1"/>
  <c r="F1172" i="2"/>
  <c r="H621" i="2"/>
  <c r="H1172" i="2"/>
  <c r="H1214" i="2" s="1"/>
  <c r="F1205" i="2"/>
  <c r="G353" i="2"/>
  <c r="G385" i="2" s="1"/>
  <c r="G97" i="2"/>
  <c r="G86" i="2" s="1"/>
  <c r="G155" i="2" s="1"/>
  <c r="F255" i="2"/>
  <c r="H86" i="2"/>
  <c r="H139" i="2"/>
  <c r="H155" i="2" s="1"/>
  <c r="C86" i="2"/>
  <c r="C155" i="2" s="1"/>
  <c r="H210" i="2"/>
  <c r="H1208" i="2" s="1"/>
  <c r="F319" i="2"/>
  <c r="E916" i="2"/>
  <c r="E967" i="2" s="1"/>
  <c r="E1174" i="2"/>
  <c r="D1174" i="2"/>
  <c r="C1174" i="2"/>
  <c r="C967" i="2"/>
  <c r="D558" i="2"/>
  <c r="D622" i="2" s="1"/>
  <c r="G210" i="2"/>
  <c r="G1208" i="2" s="1"/>
  <c r="G1222" i="2" s="1"/>
  <c r="E247" i="2"/>
  <c r="E285" i="2" s="1"/>
  <c r="E255" i="2"/>
  <c r="E1208" i="2"/>
  <c r="E1222" i="2" s="1"/>
  <c r="D1208" i="2"/>
  <c r="D967" i="2"/>
  <c r="E86" i="2"/>
  <c r="E155" i="2" s="1"/>
  <c r="C558" i="2"/>
  <c r="E1215" i="2"/>
  <c r="C1215" i="2"/>
  <c r="D1214" i="2"/>
  <c r="D1215" i="2" s="1"/>
  <c r="C1218" i="2"/>
  <c r="D1218" i="2"/>
  <c r="D259" i="2"/>
  <c r="F499" i="2"/>
  <c r="G499" i="2"/>
  <c r="E171" i="2"/>
  <c r="C255" i="2"/>
  <c r="C259" i="2" s="1"/>
  <c r="C1208" i="2"/>
  <c r="C247" i="2"/>
  <c r="C285" i="2" s="1"/>
  <c r="E54" i="2"/>
  <c r="F1214" i="2" l="1"/>
  <c r="F1215" i="2" s="1"/>
  <c r="E259" i="2"/>
  <c r="F1170" i="2"/>
  <c r="F458" i="2"/>
  <c r="F622" i="2" s="1"/>
  <c r="F1159" i="2" s="1"/>
  <c r="G1172" i="2"/>
  <c r="G1214" i="2" s="1"/>
  <c r="G1223" i="2" s="1"/>
  <c r="G1226" i="2" s="1"/>
  <c r="G1230" i="2" s="1"/>
  <c r="G458" i="2"/>
  <c r="G622" i="2" s="1"/>
  <c r="G1159" i="2" s="1"/>
  <c r="G255" i="2"/>
  <c r="G259" i="2" s="1"/>
  <c r="G247" i="2"/>
  <c r="G285" i="2" s="1"/>
  <c r="H255" i="2"/>
  <c r="D1222" i="2"/>
  <c r="C1222" i="2"/>
  <c r="H221" i="2"/>
  <c r="H916" i="2"/>
  <c r="E80" i="2"/>
  <c r="F1209" i="2" l="1"/>
  <c r="F1223" i="2" s="1"/>
  <c r="F1177" i="2"/>
  <c r="H256" i="2"/>
  <c r="H1213" i="2"/>
  <c r="H1170" i="2"/>
  <c r="H458" i="2"/>
  <c r="H622" i="2" s="1"/>
  <c r="H967" i="2"/>
  <c r="G1177" i="2"/>
  <c r="H1215" i="2" l="1"/>
  <c r="G1215" i="2"/>
  <c r="H1209" i="2"/>
  <c r="G1224" i="2" l="1"/>
  <c r="C1089" i="2"/>
  <c r="C1132" i="2" s="1"/>
  <c r="C1175" i="2" l="1"/>
  <c r="C1219" i="2" s="1"/>
  <c r="C1220" i="2" s="1"/>
  <c r="E1175" i="2"/>
  <c r="E1219" i="2" s="1"/>
  <c r="D1089" i="2"/>
  <c r="D1175" i="2" s="1"/>
  <c r="D1219" i="2" l="1"/>
  <c r="D1220" i="2" s="1"/>
  <c r="E1132" i="2"/>
  <c r="D1132" i="2"/>
  <c r="E1209" i="2"/>
  <c r="E1210" i="2" s="1"/>
  <c r="D1209" i="2" l="1"/>
  <c r="D1210" i="2" l="1"/>
  <c r="E1220" i="2"/>
  <c r="F1210" i="2"/>
  <c r="H1138" i="2" l="1"/>
  <c r="H1142" i="2" l="1"/>
  <c r="H1175" i="2" s="1"/>
  <c r="H1143" i="2"/>
  <c r="D979" i="2"/>
  <c r="D1007" i="2" s="1"/>
  <c r="D1158" i="2" s="1"/>
  <c r="D1159" i="2" s="1"/>
  <c r="C979" i="2"/>
  <c r="E979" i="2"/>
  <c r="E1007" i="2" s="1"/>
  <c r="E1158" i="2" s="1"/>
  <c r="E1159" i="2" s="1"/>
  <c r="H1158" i="2" l="1"/>
  <c r="H1159" i="2" s="1"/>
  <c r="C1007" i="2"/>
  <c r="C1158" i="2" s="1"/>
  <c r="C1168" i="2"/>
  <c r="C1204" i="2" s="1"/>
  <c r="H1219" i="2"/>
  <c r="H1177" i="2"/>
  <c r="D1168" i="2"/>
  <c r="E1168" i="2"/>
  <c r="H1223" i="2" l="1"/>
  <c r="C1205" i="2"/>
  <c r="D1204" i="2"/>
  <c r="D1177" i="2"/>
  <c r="C1230" i="2"/>
  <c r="E1177" i="2"/>
  <c r="E1204" i="2"/>
  <c r="D1205" i="2" l="1"/>
  <c r="D1223" i="2"/>
  <c r="D1224" i="2" s="1"/>
  <c r="D1226" i="2" s="1"/>
  <c r="H1205" i="2"/>
  <c r="E1205" i="2"/>
  <c r="E1223" i="2"/>
  <c r="E1226" i="2" l="1"/>
  <c r="E1224" i="2"/>
  <c r="E1230" i="2" s="1"/>
  <c r="C349" i="2" l="1"/>
  <c r="C1171" i="2" l="1"/>
  <c r="C1209" i="2" s="1"/>
  <c r="C1223" i="2" s="1"/>
  <c r="C458" i="2"/>
  <c r="C622" i="2" s="1"/>
  <c r="C1159" i="2" s="1"/>
  <c r="C1177" i="2" l="1"/>
  <c r="C1210" i="2"/>
  <c r="G1210" i="2" s="1"/>
  <c r="C1224" i="2"/>
  <c r="C1226" i="2" s="1"/>
  <c r="F72" i="2"/>
  <c r="F71" i="2" s="1"/>
  <c r="F54" i="2" s="1"/>
  <c r="F80" i="2" s="1"/>
  <c r="F227" i="2"/>
  <c r="H226" i="2" l="1"/>
  <c r="H225" i="2" s="1"/>
  <c r="H235" i="2" s="1"/>
  <c r="F226" i="2"/>
  <c r="F225" i="2"/>
  <c r="F235" i="2" s="1"/>
  <c r="F1218" i="2" s="1"/>
  <c r="H1218" i="2"/>
  <c r="H1222" i="2" s="1"/>
  <c r="H1226" i="2" s="1"/>
  <c r="H1230" i="2" s="1"/>
  <c r="H247" i="2"/>
  <c r="H285" i="2" s="1"/>
  <c r="F257" i="2" l="1"/>
  <c r="F247" i="2"/>
  <c r="F285" i="2" s="1"/>
  <c r="F1222" i="2"/>
  <c r="F1220" i="2"/>
  <c r="G1220" i="2" s="1"/>
  <c r="H257" i="2"/>
  <c r="F259" i="2"/>
  <c r="H259" i="2" s="1"/>
  <c r="H1224" i="2"/>
  <c r="F1224" i="2" l="1"/>
  <c r="F1226" i="2"/>
  <c r="F1230" i="2" s="1"/>
</calcChain>
</file>

<file path=xl/comments1.xml><?xml version="1.0" encoding="utf-8"?>
<comments xmlns="http://schemas.openxmlformats.org/spreadsheetml/2006/main">
  <authors>
    <author>Windows korisnik</author>
  </authors>
  <commentList>
    <comment ref="A210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5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71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10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26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74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55" authorId="0">
      <text>
        <r>
          <rPr>
            <b/>
            <sz val="9"/>
            <color indexed="81"/>
            <rFont val="Tahoma"/>
            <family val="2"/>
            <charset val="238"/>
          </rPr>
          <t>Windows korisnik: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<sst xmlns="http://schemas.openxmlformats.org/spreadsheetml/2006/main" count="1547" uniqueCount="392">
  <si>
    <t xml:space="preserve">I. OPĆI DIO  </t>
  </si>
  <si>
    <t>Oznaka</t>
  </si>
  <si>
    <t>6 Prihodi poslovanja</t>
  </si>
  <si>
    <t>7 Prihodi od prodaje nefinancijske imovine</t>
  </si>
  <si>
    <t xml:space="preserve"> PRIHODI UKUPNO</t>
  </si>
  <si>
    <t>3 Rashodi poslovanja</t>
  </si>
  <si>
    <t>4 Rashodi za nabavu nefinancijske imovine</t>
  </si>
  <si>
    <t>RASHODI UKUPNO</t>
  </si>
  <si>
    <t>Razlika - višak/manjak razdoblja</t>
  </si>
  <si>
    <t>8 Primici od financijske imovine i zaduživanja</t>
  </si>
  <si>
    <t>5  Izdaci za financijsku imovinu i otplate zajmova</t>
  </si>
  <si>
    <t>Neto zaduživanje/financiranje</t>
  </si>
  <si>
    <t>Višak/manjak+neto financiranje+raspoloživa sredstva iz prethodnih godina</t>
  </si>
  <si>
    <t>PRIHODI I PRIMICI PO EKONOMSKOJ KLASIFIKACIJI</t>
  </si>
  <si>
    <t>Naziv računa</t>
  </si>
  <si>
    <t>Prihodi iz nadležnog proračuna i od HZZO-a temeljem ugovornih obveza</t>
  </si>
  <si>
    <t>Prihodi od nadležmnog proračuna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</si>
  <si>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</si>
  <si>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</si>
  <si>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</si>
  <si>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</si>
  <si>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po posebnim propisima</t>
  </si>
  <si>
    <t>Sufinanciranje cijene usluge, participacije i slično</t>
  </si>
  <si>
    <t>Prihodi od imovine</t>
  </si>
  <si>
    <t>Pomoći iz inozemstva i od subjekata unutar općeg proračuna</t>
  </si>
  <si>
    <t>Pomoći proračunskim korisnicima iz proračuna koji im nije nadležan</t>
  </si>
  <si>
    <t>RASHODI I IZDACI PO EKONOMSKOJ KLASIFIKACIJI</t>
  </si>
  <si>
    <t>Rashodi za zaposlene</t>
  </si>
  <si>
    <t>Plaće</t>
  </si>
  <si>
    <t>Plaće za redovan rad</t>
  </si>
  <si>
    <t>Plaće u naravi</t>
  </si>
  <si>
    <t>Plaće za posebne uvjete rada</t>
  </si>
  <si>
    <t xml:space="preserve">Ostali rashodi za zaposlene </t>
  </si>
  <si>
    <t>3121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</si>
  <si>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</si>
  <si>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</si>
  <si>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</si>
  <si>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</si>
  <si>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</si>
  <si>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</si>
  <si>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</si>
  <si>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</si>
  <si>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</si>
  <si>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usavršavanje zaposlenika</t>
  </si>
  <si>
    <t>Ostale naknade troškova zaposlenim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</si>
  <si>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</si>
  <si>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</si>
  <si>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</si>
  <si>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</si>
  <si>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</si>
  <si>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</si>
  <si>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</si>
  <si>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</si>
  <si>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</si>
  <si>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</si>
  <si>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</si>
  <si>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</si>
  <si>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</si>
  <si>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</si>
  <si>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</si>
  <si>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Zdravstvene i veterinarske usluge</t>
  </si>
  <si>
    <t>Intelektualne usluge</t>
  </si>
  <si>
    <t>3238</t>
  </si>
  <si>
    <t>Računalne usluge</t>
  </si>
  <si>
    <t>3239</t>
  </si>
  <si>
    <t>Ostale usluge</t>
  </si>
  <si>
    <t xml:space="preserve">Naknade troškova osobama izvan radnog odnosa 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</si>
  <si>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</si>
  <si>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</si>
  <si>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</si>
  <si>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</si>
  <si>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</si>
  <si>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Članarine</t>
  </si>
  <si>
    <t>Pristojbe i naknade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</si>
  <si>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</si>
  <si>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</si>
  <si>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</si>
  <si>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</si>
  <si>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</si>
  <si>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</si>
  <si>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Rashodi za nabavu proizvedene dugotrajne imovine</t>
  </si>
  <si>
    <t>Postrojenja i oprema</t>
  </si>
  <si>
    <t>4221</t>
  </si>
  <si>
    <t>Uredska oprema i namještaj</t>
  </si>
  <si>
    <t>4222</t>
  </si>
  <si>
    <t>Knjige</t>
  </si>
  <si>
    <t>Nematerijalna proizvedena imovina</t>
  </si>
  <si>
    <t>Ulaganje u računalne programe</t>
  </si>
  <si>
    <t>Dodatna ulaganja na građevinskim objektima</t>
  </si>
  <si>
    <t>UKUPNO Izvor financiranja Opći prihodi i primici</t>
  </si>
  <si>
    <t>Izvor financiranja 3 Vlastiti prihodi</t>
  </si>
  <si>
    <t>Prihodi od financijske imovine</t>
  </si>
  <si>
    <t>UKUPNO Izvor financiranja Vlastiti prihodi</t>
  </si>
  <si>
    <t xml:space="preserve">Izvor financiranja 4 Prihodi za posebne namjene </t>
  </si>
  <si>
    <t>UKUPNO Izvor financiranja Prihodi za posebne namjene</t>
  </si>
  <si>
    <t xml:space="preserve">Izvor financiranja 5 Pomoći </t>
  </si>
  <si>
    <t>UKUPNO Izvor financiranja Pomoći</t>
  </si>
  <si>
    <t>Opći prihodi i primici</t>
  </si>
  <si>
    <t xml:space="preserve">Prihodi za posebne namjene </t>
  </si>
  <si>
    <t>Pomoći</t>
  </si>
  <si>
    <t xml:space="preserve">KORIŠTENJE PRENESENOG VIŠKA </t>
  </si>
  <si>
    <t>Izvor financiranja 3.2.2. Vlastiti prihodi - preneseni višak</t>
  </si>
  <si>
    <t>Višak/manjak prihoda</t>
  </si>
  <si>
    <t xml:space="preserve">Višak prihoda poslovanja </t>
  </si>
  <si>
    <t>UKUPNO Izvor financiranja Vlastiti prihodi - preneseni višak</t>
  </si>
  <si>
    <t>Izvor financiranja 4.8.2. Prihodi za posebne namjene - preneseni višak</t>
  </si>
  <si>
    <t>UKUPNO Izvor financiranja Prihodi za posebne namjene - preneseni višak</t>
  </si>
  <si>
    <t>Izvor financiranja 5.5.2. Pomoći - preneseni višak</t>
  </si>
  <si>
    <t>Sveukupno prihodi</t>
  </si>
  <si>
    <t>RASHODI I IZDACI</t>
  </si>
  <si>
    <t>Izvor financiranja  3.2.2. Vlastiti prihodi -  prenesena sredstva</t>
  </si>
  <si>
    <t>Ostale nalnade zaposlenima</t>
  </si>
  <si>
    <t>Sitni inventar i auto gume</t>
  </si>
  <si>
    <t>Usluge investicijskog održavanja</t>
  </si>
  <si>
    <t>Zdravsrtvene usluge</t>
  </si>
  <si>
    <t>Bankarske usluge</t>
  </si>
  <si>
    <t>Izvor financiranja  4.4.1.  Prihodi za posebne namjene - Decentralizacija</t>
  </si>
  <si>
    <t>Sitni inventar</t>
  </si>
  <si>
    <t>Naknade članovima povjerenstava</t>
  </si>
  <si>
    <t xml:space="preserve">Izvor financiranja 4.8.1. Prihodi za posebne namjene </t>
  </si>
  <si>
    <t>Izvor financiranja 4.8.2. Prihodi za posebne namjene - prenesena sredstva</t>
  </si>
  <si>
    <t xml:space="preserve">Izvor financiranja 5.4.1. Pomoći </t>
  </si>
  <si>
    <t>Plaće bruto</t>
  </si>
  <si>
    <t>Ostali rashodi za zaposlene</t>
  </si>
  <si>
    <t>Nagrade</t>
  </si>
  <si>
    <t>Doprinosi za zdravstveno osiguranje</t>
  </si>
  <si>
    <t>Doprinosi za zapošljavanje</t>
  </si>
  <si>
    <t>Naknade za prijevoz na posao i s posla</t>
  </si>
  <si>
    <t>Zdravstvene usluge</t>
  </si>
  <si>
    <t>Izvor financiranja 5.4.2. Pomoći - prenesena sredstva</t>
  </si>
  <si>
    <t xml:space="preserve">Izvor financiranja  3.2.1. Vlastiti prihodi </t>
  </si>
  <si>
    <t>Izvor financiranja  3.2.2. Vlastiti prihodi - prenesena sredstva</t>
  </si>
  <si>
    <t>Materijal i djelovi za tekuće održavanje</t>
  </si>
  <si>
    <t>Izvor financiranja 5.4.1 .Pomoći od nenadležnog proračuna</t>
  </si>
  <si>
    <t>Postrojenje i oprema</t>
  </si>
  <si>
    <t>Računala i računalna oprema</t>
  </si>
  <si>
    <t>Uredski materijal</t>
  </si>
  <si>
    <t>Usluga prijevoza</t>
  </si>
  <si>
    <t>Ostali nespomenuti rashodi</t>
  </si>
  <si>
    <t>Izvor financiranja 3.2.2 Vlastiti prihodi - prenesena sredstva</t>
  </si>
  <si>
    <t>Izvor financiranja 4.8.1 Prihodi za posebne namjene</t>
  </si>
  <si>
    <t>Izvor financiranja 5.4.2 Pomoći  PK prenesna sredstva</t>
  </si>
  <si>
    <t>Ostale nespomenute usluge</t>
  </si>
  <si>
    <t>Izvor financiranja 5.4.1 Pomoći PK</t>
  </si>
  <si>
    <t>Doprinosi za zdravstveno</t>
  </si>
  <si>
    <t>Doprinosi zapošljavanje</t>
  </si>
  <si>
    <t xml:space="preserve">Izvor financiranja 4.4.1. Prihodi za posebne namjene - Decentralizacija </t>
  </si>
  <si>
    <t>Usluge telefona,pošte i prijevoza</t>
  </si>
  <si>
    <t>Izvor financiranja 5.4.1. Pomoći PK</t>
  </si>
  <si>
    <t>Tekući prijenosi između proračunskih korisnika istog proračuna</t>
  </si>
  <si>
    <t>T400002 Školski medni dan</t>
  </si>
  <si>
    <t>Izvor financiranja 5.1.1. Pomoći</t>
  </si>
  <si>
    <t>Izvor financiranja 1.1.1. Opći prihodi i primici</t>
  </si>
  <si>
    <t>Doprinos za zdravstveno osiguranje</t>
  </si>
  <si>
    <t>Naknade za prijevoz na posao i  sposla</t>
  </si>
  <si>
    <t>Izvor financiranja 5.3.1 Pomoći EU</t>
  </si>
  <si>
    <t>Plaće za zaposlene</t>
  </si>
  <si>
    <t>Postrojenje i porema</t>
  </si>
  <si>
    <t>Izvor financiranja 5.5.1 Pomoći EU za PK</t>
  </si>
  <si>
    <t>Izvor financiranja 1.1.1 Opći prihodi i primici</t>
  </si>
  <si>
    <t xml:space="preserve">RASHODI PO IZVORIMA FINANCIRANJA </t>
  </si>
  <si>
    <t xml:space="preserve">Vlastiti prihodi </t>
  </si>
  <si>
    <t>Vlastiti prihodi - preneseni višak</t>
  </si>
  <si>
    <t>Prihodi za posebne namjene</t>
  </si>
  <si>
    <t>Prihodi za posebne namjene- preneseni višak</t>
  </si>
  <si>
    <t xml:space="preserve">Pomoći </t>
  </si>
  <si>
    <t xml:space="preserve">Pomoći - preneseni višak </t>
  </si>
  <si>
    <t>Ukupno</t>
  </si>
  <si>
    <t>Izvor financiranja  Manjak prihoda poslovanja opći prihodi i primici, pomoći</t>
  </si>
  <si>
    <t xml:space="preserve">Rezultat poslovanja </t>
  </si>
  <si>
    <t>Sveukupno rashodi</t>
  </si>
  <si>
    <t xml:space="preserve">PREGLED UKUPNIH PRIHODA I RASHODA PO IZVORIMA FINANCIRANJA </t>
  </si>
  <si>
    <t xml:space="preserve">Opći prihodi i primici </t>
  </si>
  <si>
    <t>Donos</t>
  </si>
  <si>
    <t xml:space="preserve">PRIHODI </t>
  </si>
  <si>
    <t>RASHODI</t>
  </si>
  <si>
    <t xml:space="preserve">RAZLIKA </t>
  </si>
  <si>
    <t>3</t>
  </si>
  <si>
    <t xml:space="preserve">RAZLIKA  </t>
  </si>
  <si>
    <t xml:space="preserve">4 </t>
  </si>
  <si>
    <t xml:space="preserve">5 </t>
  </si>
  <si>
    <t>Poslovni rezultat razdoblja</t>
  </si>
  <si>
    <t>Metodološki manjak tekuće godine  - Prihod sljedeće godine</t>
  </si>
  <si>
    <t>Višak/ manjak raspoloživ u slijedećem razdoblju</t>
  </si>
  <si>
    <t>Ukupno Aktivnost T400002 - Školski medni dan</t>
  </si>
  <si>
    <t>Ukupno prihodi</t>
  </si>
  <si>
    <t>Ukupno rashodi</t>
  </si>
  <si>
    <t>Prijenosi između proračunskih korisnika istog proračuna</t>
  </si>
  <si>
    <t>Prihodi od nefinancijske imovine</t>
  </si>
  <si>
    <t>Prijenosi između proračunskih  korisnika istog proračuna</t>
  </si>
  <si>
    <t xml:space="preserve">Prijenosi između proračunskih korisnika  istog proračuna </t>
  </si>
  <si>
    <t>Ukupni prihodi razdoblja</t>
  </si>
  <si>
    <t>Ukupni rashodi razdoblja</t>
  </si>
  <si>
    <t>Preneseni višak/manjak</t>
  </si>
  <si>
    <t>Izvor financiranja 5.4.1. Pomoći</t>
  </si>
  <si>
    <t xml:space="preserve">Ukupno preneseni manjak </t>
  </si>
  <si>
    <t>37,46</t>
  </si>
  <si>
    <t>A403001 Rashodi djelatnosti</t>
  </si>
  <si>
    <t>Ukupno Aktivnost A403001 -  Rashodi djelatnosti</t>
  </si>
  <si>
    <t>A403002 Izgradnja i uređenje objekata te nabava i održavanje opreme</t>
  </si>
  <si>
    <t>Ukupno Aktivnost A403002 -  Izgradnja i uređenje objekata te nabava i održavanje opreme</t>
  </si>
  <si>
    <t>A403003 Pravno zastupanje, naknade šteta i ostalo</t>
  </si>
  <si>
    <t>A403004 Prijevoz učenika</t>
  </si>
  <si>
    <t>Ukupno Aktivnost A403004 - Prijevoz učenika osnovnih škola</t>
  </si>
  <si>
    <t>Ukupno program 4030 Osnovnoškolsko obrazovanje</t>
  </si>
  <si>
    <t>A400103 Natjecanja, manifestacije i ostalo</t>
  </si>
  <si>
    <t>A400104 e-Škole</t>
  </si>
  <si>
    <t>4001 "RAZVOJ ODGOJNO OBRAZOVNOG SUSTAVA</t>
  </si>
  <si>
    <t>Ukupno Aktivnost A400104 -e-Škole</t>
  </si>
  <si>
    <t xml:space="preserve"> 'T400120 - Učimo zajedno V</t>
  </si>
  <si>
    <t>Ukupno Aktivnost T400120 - Učimo zajedno V</t>
  </si>
  <si>
    <t>Preneseni višak/manjak prethodnog razdoblja</t>
  </si>
  <si>
    <t xml:space="preserve">B. SAŽETAK RAČUNA FINANCIRANJA </t>
  </si>
  <si>
    <t>C. PRENESENI VIŠAK ILI PRENESENI MANJAK</t>
  </si>
  <si>
    <t>D. VIŠEGODIŠNJI PLAN URAVNOTEŽENJA</t>
  </si>
  <si>
    <t>Prijenos viška/manjka u sljedeće razdoblje</t>
  </si>
  <si>
    <t>Višak /manjak tekuće godine</t>
  </si>
  <si>
    <t>A. OPĆI DIO</t>
  </si>
  <si>
    <t>PRIHODI I PRIMICI PO IZVORIMA FINANCIRANJA</t>
  </si>
  <si>
    <t xml:space="preserve">UKUPNO Izvor financiranja Pomoći </t>
  </si>
  <si>
    <t>II.POSEBNI DIO</t>
  </si>
  <si>
    <t>PROGRAM</t>
  </si>
  <si>
    <t>RASHODI PREMA FUNKCIJSKOJ KLASIFIKACIJI</t>
  </si>
  <si>
    <t>9 Obrazovanje</t>
  </si>
  <si>
    <t>091 Predškolsko i osnovno obrazovanje</t>
  </si>
  <si>
    <t>Donacije</t>
  </si>
  <si>
    <t>Izvor financiranja 6 Donacije</t>
  </si>
  <si>
    <t xml:space="preserve"> 'T400121 - Učimo zajedno VI</t>
  </si>
  <si>
    <t>Ukupno Aktivnost T400121 - Učimo zajedno VI</t>
  </si>
  <si>
    <t>K400108 BioMOZAIK Krš i more</t>
  </si>
  <si>
    <t xml:space="preserve"> 'T400122 - Učimo zajedno VII</t>
  </si>
  <si>
    <t>Ukupno Aktivnost T400122 - Učimo zajedno VII</t>
  </si>
  <si>
    <t>Izvor financiranja 5.4.2 Pomoći PK prenesna sredstva</t>
  </si>
  <si>
    <t>Izvor financiranja 5.5.2 Pomoći EU prenesna sredstva</t>
  </si>
  <si>
    <t>T400110 Financiranje troškova prehrane za učenike OŠ</t>
  </si>
  <si>
    <t>Ukupno Aktivnost K400108 -  BioMOZAIK Krš i more</t>
  </si>
  <si>
    <t>Donacije od pravih i fičkih osoba izvan općeg proračuna</t>
  </si>
  <si>
    <t>Tekuće donacije</t>
  </si>
  <si>
    <t>Kamate na oročena sredstva i depozite po viđenju</t>
  </si>
  <si>
    <t>Tekuće pomoći proračunskim korisnicima iz proračuna koji im nije nadležan</t>
  </si>
  <si>
    <t>Kapitalni prijenosi između proračunskih korisnika istog proračuna temeljem prijenosa EU sredstava</t>
  </si>
  <si>
    <t xml:space="preserve">Tekući prijeni između proračunskih korisnika  istog proračuna </t>
  </si>
  <si>
    <t>Manjak prihoda poslovanja izvor 4.4.1</t>
  </si>
  <si>
    <t>Manjak prihoda poslovanja izvor 5.4.1</t>
  </si>
  <si>
    <t>Prihodi poslovanja</t>
  </si>
  <si>
    <t>PRIHODI POSLOVANJA</t>
  </si>
  <si>
    <t>RASHODI POSLOVANJA</t>
  </si>
  <si>
    <t xml:space="preserve">Izvor financiranja 1   Opći prihodi i primici </t>
  </si>
  <si>
    <t>Prihodi od upravnih pristojbi, pristojbi po posebnim propisima</t>
  </si>
  <si>
    <t>Tekuće pomoći iz državnog proračuna proračunskim korisnicima JLPS</t>
  </si>
  <si>
    <t>Kapitalne pomoći iz državnog proračuna proračunskim korisnicima JLPS</t>
  </si>
  <si>
    <t>Kapitalni prijenosi između proračunskih korisnika istog proračuna temeljem EU sredstava</t>
  </si>
  <si>
    <t>Tekući prijenosi između proračunskih korisnika istog proračuna temeljem EU sredstava</t>
  </si>
  <si>
    <t>Kapitalni prijenosi između proračunskih korisnika istog proračuna</t>
  </si>
  <si>
    <t>UKUPNO 3.2.2</t>
  </si>
  <si>
    <t>UKUPNO  4.4.1</t>
  </si>
  <si>
    <t>UKUPNO 4.8.1</t>
  </si>
  <si>
    <t>UKUPNO 4.8.2</t>
  </si>
  <si>
    <t>UKUPNO 5.4.1</t>
  </si>
  <si>
    <t>UKUPNO 6.2.1</t>
  </si>
  <si>
    <t>UKUPNO 1.1.1</t>
  </si>
  <si>
    <t>UKUPNO 3.2.1</t>
  </si>
  <si>
    <t>UKUPNO 5.4.2</t>
  </si>
  <si>
    <t>UKUPNO 4.4.1</t>
  </si>
  <si>
    <t>UKUPNO 5.5.1</t>
  </si>
  <si>
    <t>UKUPNO 5.1.1</t>
  </si>
  <si>
    <t>Ukupno Aktivnost A400103 - Natjecanja i manifestacije</t>
  </si>
  <si>
    <t>UKUPNO 5.3.1</t>
  </si>
  <si>
    <t>UKUPNO1.1.1</t>
  </si>
  <si>
    <t>UKUPNO 5.5.2</t>
  </si>
  <si>
    <t>Rashodi poslovanja</t>
  </si>
  <si>
    <t xml:space="preserve">Kapitalni prijenosi između proračunskih korisnika istog proračuna </t>
  </si>
  <si>
    <t>Kapitalne pomoći proračunskim korisnicima iz proračuna koji im nije nadležan</t>
  </si>
  <si>
    <t>RASHODI ZA NABAVU DUGOTRAJNE IMOVINE</t>
  </si>
  <si>
    <t>Izvor financiranja 1.1.1  Opći prihodi i primici</t>
  </si>
  <si>
    <t>Ukupno Aktivnost T400110 - Financiranje troškova prehrane za učenike OŠ</t>
  </si>
  <si>
    <t>Ukupno Aktivnost T400111 - Opskrba školskih ustanova higijenskim poptrepštinama</t>
  </si>
  <si>
    <t xml:space="preserve">Ukupno Aktivnost A400115 - Osobni pomoćnici i pomoćnici  u nastavi </t>
  </si>
  <si>
    <t>Rashodi za dodatna ulaganjana na  nefinancijskoj imovini</t>
  </si>
  <si>
    <t>Ukupno Aktivnost A400118 - Nabava udžbenika i drugih obrazovnih materijala</t>
  </si>
  <si>
    <t>A400115 Osobni pomoćnici i  pomoćnici u nastavi</t>
  </si>
  <si>
    <t>Zakupnine i najamnine za opremu</t>
  </si>
  <si>
    <t>Ukupno Aktivnost K400113 -Osnovna škola kao cjelodnevna škola</t>
  </si>
  <si>
    <t>K400113 Osnovna škola kao cjelodnevna škola</t>
  </si>
  <si>
    <t>Rashodi za nabavu nefinancijske imovine imovine</t>
  </si>
  <si>
    <t>Rashodi za dodatna ulaganja na nefinancijskoj imovini</t>
  </si>
  <si>
    <t>Rashodi za nabavu prizvedene dugotrajne  imovine</t>
  </si>
  <si>
    <t>Rashodi za nabavu nefinancijske imovine  imovine</t>
  </si>
  <si>
    <t>Rashodi za nabavu proizvedene  dugotrajne imovine</t>
  </si>
  <si>
    <t>Rashodi za nabavu nefinancijske imovine</t>
  </si>
  <si>
    <t>Pomoći dane u inozemstvo i unutar općeg proračuna</t>
  </si>
  <si>
    <t>Ostali rashodi</t>
  </si>
  <si>
    <t>Tekuće donacije u naravi</t>
  </si>
  <si>
    <t>Tekuće donacije u naraci</t>
  </si>
  <si>
    <t>A400118 Nabava udžbenika i drugih obrazovnih materijala</t>
  </si>
  <si>
    <t xml:space="preserve">                  RAČUN PRIHODA I RASHODA</t>
  </si>
  <si>
    <t>Prihodi od upravnih i administrativnih pristojbi i pristojbi po posebnim propisima</t>
  </si>
  <si>
    <t>Kamate na oročena sredstva i depozit po viđenju</t>
  </si>
  <si>
    <t>Prihodi od pruženih usluga</t>
  </si>
  <si>
    <t>UKUPNO Izvor financiranja Donacije</t>
  </si>
  <si>
    <t>Vlastiti prihodi</t>
  </si>
  <si>
    <t>Račun prihoda/primitaka</t>
  </si>
  <si>
    <t>PRIHODI PO IZVORIMA FINANCIRANJA</t>
  </si>
  <si>
    <t>Ostale naknade zaposlenima</t>
  </si>
  <si>
    <t>Izvor financiranja 4.8.1. Prihodi za posebne namjenePK</t>
  </si>
  <si>
    <t>Izvor financiranja  1.1.1 Opći prihodi i primici</t>
  </si>
  <si>
    <t>Izvor financiranja   1.1.2 Opći prihodi i primici prenesena sredstva</t>
  </si>
  <si>
    <t>UKUPNO 1.1.2</t>
  </si>
  <si>
    <t>Izvor financiranja 6.2.1 Donacije</t>
  </si>
  <si>
    <t>Izvor financiranja 5.5.1 Pomoći EU</t>
  </si>
  <si>
    <t>Namirnice</t>
  </si>
  <si>
    <t>Rashodi za nabavu nefinancijake imovine</t>
  </si>
  <si>
    <t>Ostali nenavedeni rashodi za zaposlene</t>
  </si>
  <si>
    <t>Intelektualne i osobne usluge</t>
  </si>
  <si>
    <t>Instrumenti,uređaji i strojevi</t>
  </si>
  <si>
    <t>Instrumenti, uređaji i strojevi</t>
  </si>
  <si>
    <t>Prenosivi manjak/višak u slijedeće razdoblje</t>
  </si>
  <si>
    <t>Višak tekućegodine  -  Rashod sljedeće godine</t>
  </si>
  <si>
    <t>A.  SAŽETAK RAČUNA PRIHODA I RASHODA</t>
  </si>
  <si>
    <t>Ravnatelj: Tomislav Budimir</t>
  </si>
  <si>
    <t>Ukupni program 4001- Rrazvoj odgojno obrazovnog sustava</t>
  </si>
  <si>
    <t xml:space="preserve">        ''4030 "OSNOVNOŠKOLSKO OBRAZOVANJE"</t>
  </si>
  <si>
    <t>T400111 Opskrba školskih ustanova  higijenskim potrepštinama za učenice</t>
  </si>
  <si>
    <t>Izvršenje 2023.                                           (1)</t>
  </si>
  <si>
    <t>Prijemosi između proračunskih korisika istog peoračuna</t>
  </si>
  <si>
    <t>Tekući prijenosi između proračunskh korisnika istog  proračuna temeljem prijenosa EU sredstava</t>
  </si>
  <si>
    <t>Izvor financiranja 1.1.2  Opći prihodi i primici - prenesena sredstva</t>
  </si>
  <si>
    <t>Izvor financiranja 6.2.1 Donacije PK</t>
  </si>
  <si>
    <t>Ukupno Aktivnosst T400160 Prevencija metalnog zdravlja OŠ i SŠ</t>
  </si>
  <si>
    <t>Izvor financiranja 5.4.2 Pomoći - prenesna sredstva</t>
  </si>
  <si>
    <t>Izvor financiranja 5.4.2  Pomoći PK - prenesena sredstva</t>
  </si>
  <si>
    <t>Izvor financiranja 1.1.2 Opći prihodi i primici - prenesena sredstva</t>
  </si>
  <si>
    <t>T400160 Prevencija mentalnog zdravlja OŠ i  SŠ</t>
  </si>
  <si>
    <t>Građevinski objekti</t>
  </si>
  <si>
    <t>Ostali građevinski objekti</t>
  </si>
  <si>
    <t>Ostali građevniski objekti</t>
  </si>
  <si>
    <t>Ostali nespomenuti građevinski objekti</t>
  </si>
  <si>
    <t>Pomoćni materijal</t>
  </si>
  <si>
    <t>Ostale usluge za komunikaciju i prijevoz</t>
  </si>
  <si>
    <t>Ostale slične naknade za rad</t>
  </si>
  <si>
    <t>Opći prihodi i primici-preneseni višak</t>
  </si>
  <si>
    <t>Naknade građanima i kućanstvima na temelju osiguranja i druge naknade</t>
  </si>
  <si>
    <t>Ostale naknade građanima i kućanstvima iz proračuna</t>
  </si>
  <si>
    <t>Naknade građanima i kućanstvima u naravi</t>
  </si>
  <si>
    <t>Izvor financiranja 5.4.2. Pomoć i-  prenesena sredstva</t>
  </si>
  <si>
    <t>Prihodi od prodanih proizvoda</t>
  </si>
  <si>
    <t>Prijenos viška/ manjka iz prethodne godine metodološki manjak</t>
  </si>
  <si>
    <t>Višak/manjak iz prethodne  koji će se rasporediti i pokriti višak</t>
  </si>
  <si>
    <t>Donacije od pravnih i fizičkih osoba izvan općeg proračuna</t>
  </si>
  <si>
    <t>Višak/manjak iz prethodnih godina metodološki manjak</t>
  </si>
  <si>
    <t>Izvor financiranja 5.3.2 Pomoći EU - prenesena sredstva</t>
  </si>
  <si>
    <t xml:space="preserve">Višak/ manjak prihoda poslovanja </t>
  </si>
  <si>
    <t>Promidžbeni materijali</t>
  </si>
  <si>
    <t>Rashodi za dodatna ulaganja na nefinnacijskoj imovini</t>
  </si>
  <si>
    <t>Usluge promidžbe i informiranja</t>
  </si>
  <si>
    <t xml:space="preserve">Zakupnine i najamnine </t>
  </si>
  <si>
    <t>Premije osiguranja</t>
  </si>
  <si>
    <t>Ukupno Aktivnost A403003 - Pravno zastupanje, naknade štete i ostalo</t>
  </si>
  <si>
    <t xml:space="preserve">Izvršenje 2023. </t>
  </si>
  <si>
    <t>Plan 2024.</t>
  </si>
  <si>
    <t>1. Rebalans 2024.</t>
  </si>
  <si>
    <t xml:space="preserve">Proračun za 2025. </t>
  </si>
  <si>
    <t>Projekcija proračuna za 2026.</t>
  </si>
  <si>
    <t>Projekcija proračuna za 2027.</t>
  </si>
  <si>
    <t>Izvršenje  2023.</t>
  </si>
  <si>
    <t xml:space="preserve">Plan 2024.                     </t>
  </si>
  <si>
    <t xml:space="preserve">Izvršenje 2023.                                          </t>
  </si>
  <si>
    <t>Proračun za 2025.</t>
  </si>
  <si>
    <t xml:space="preserve">Izvor financiranja 6.2.1 Donacije </t>
  </si>
  <si>
    <t xml:space="preserve">Obrovac Sinjski, listopad 2024. godine </t>
  </si>
  <si>
    <t>Sportska i glazbena oprema</t>
  </si>
  <si>
    <t>Komunikacijska oprema</t>
  </si>
  <si>
    <t>FINANCIJSKI PLAN 2025. GODINE I PROJEKCIJA PLANA ZA 2026. I 2027. GODINU</t>
  </si>
  <si>
    <t>Izvor financiranja 3.2.2  Vlastiti prihodi prenesena sredstva</t>
  </si>
  <si>
    <t>Materijal za tekuće održavanje</t>
  </si>
  <si>
    <t>Rashodi za nabavu proizvedene dugotrajne imovine nefinancijake imovine</t>
  </si>
  <si>
    <t xml:space="preserve"> PRIJEDLOG FINANCIJSKOG  PLANA OŠ IVANA MAŽURANIĆA, OBROVAC SINJSKI ZA 2025. I PROJEKCIJA ZA 2026.-2027. GODINU</t>
  </si>
  <si>
    <t>Prihodi iz nadležnog proračuna za financiranje rashoda poslovanja-decentralizacija</t>
  </si>
  <si>
    <t>Prihodi iz nadležnog proračuna za financiranje rashoda poslovanja-opći prihodi i primici</t>
  </si>
  <si>
    <t>Naknade za prijevoz na posao i  s posla</t>
  </si>
  <si>
    <t>Rashodi za materijal i i energiju</t>
  </si>
  <si>
    <t>Službena i radna obuća i odjeća</t>
  </si>
  <si>
    <t>Službeno putovanje</t>
  </si>
  <si>
    <t>Službena i radna odjeća i obuća</t>
  </si>
  <si>
    <t>Materijal i dijelovi za tekuće održavanje</t>
  </si>
  <si>
    <t>Rashodi za nabavu nefinancisjke imovine</t>
  </si>
  <si>
    <t xml:space="preserve">Rashodi za nabavu proizvedene dugotrajne imovine </t>
  </si>
  <si>
    <t>Rashodi za dodatna ulganja na nefinancijskoj imovini</t>
  </si>
  <si>
    <t>Sportska i glazebena oprema</t>
  </si>
  <si>
    <t>POKRIĆE MANJKA</t>
  </si>
  <si>
    <t>Dnevnice za službena putovanja</t>
  </si>
  <si>
    <t>Usluge tekućeg i  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</si>
</sst>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i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8"/>
      <name val="Verdana"/>
      <family val="2"/>
      <charset val="238"/>
    </font>
    <font>
      <b/>
      <i/>
      <sz val="11"/>
      <name val="Verdana"/>
      <family val="2"/>
      <charset val="238"/>
    </font>
    <font>
      <i/>
      <sz val="8"/>
      <name val="Verdana"/>
      <family val="2"/>
      <charset val="238"/>
    </font>
    <font>
      <i/>
      <sz val="8"/>
      <color rgb="FFFF0000"/>
      <name val="Verdana"/>
      <family val="2"/>
      <charset val="238"/>
    </font>
    <font>
      <b/>
      <i/>
      <sz val="9"/>
      <name val="Verdana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i/>
      <sz val="12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8"/>
      <name val="Times New Roman"/>
      <family val="1"/>
    </font>
    <font>
      <i/>
      <sz val="8"/>
      <name val="Times New Roman"/>
      <family val="1"/>
      <charset val="238"/>
    </font>
    <font>
      <b/>
      <i/>
      <sz val="8"/>
      <color theme="0"/>
      <name val="Arial Narrow"/>
      <family val="2"/>
      <charset val="238"/>
    </font>
    <font>
      <b/>
      <i/>
      <sz val="8"/>
      <color rgb="FF00B050"/>
      <name val="Arial Narrow"/>
      <family val="2"/>
      <charset val="238"/>
    </font>
    <font>
      <i/>
      <sz val="8"/>
      <name val="Times New Roman"/>
      <family val="1"/>
    </font>
    <font>
      <i/>
      <sz val="8"/>
      <color rgb="FF00B050"/>
      <name val="Arial Narrow"/>
      <family val="2"/>
      <charset val="238"/>
    </font>
    <font>
      <b/>
      <i/>
      <sz val="8"/>
      <color rgb="FFFF0000"/>
      <name val="Arial Narrow"/>
      <family val="2"/>
      <charset val="238"/>
    </font>
    <font>
      <b/>
      <i/>
      <sz val="8"/>
      <name val="Times New Roman"/>
      <family val="1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9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15" applyNumberFormat="0" applyFont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0" fillId="29" borderId="16" applyNumberFormat="0" applyAlignment="0" applyProtection="0"/>
    <xf numFmtId="0" fontId="11" fillId="29" borderId="17" applyNumberFormat="0" applyAlignment="0" applyProtection="0"/>
    <xf numFmtId="0" fontId="12" fillId="30" borderId="0" applyNumberFormat="0" applyBorder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4" fillId="0" borderId="0"/>
    <xf numFmtId="0" fontId="18" fillId="0" borderId="0"/>
    <xf numFmtId="0" fontId="7" fillId="0" borderId="0"/>
    <xf numFmtId="0" fontId="1" fillId="0" borderId="0"/>
    <xf numFmtId="0" fontId="2" fillId="0" borderId="0"/>
    <xf numFmtId="0" fontId="3" fillId="0" borderId="0"/>
    <xf numFmtId="9" fontId="7" fillId="0" borderId="0" applyFont="0" applyFill="0" applyBorder="0" applyAlignment="0" applyProtection="0"/>
    <xf numFmtId="0" fontId="19" fillId="0" borderId="21" applyNumberFormat="0" applyFill="0" applyAlignment="0" applyProtection="0"/>
    <xf numFmtId="0" fontId="20" fillId="32" borderId="2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33" borderId="17" applyNumberFormat="0" applyAlignment="0" applyProtection="0"/>
  </cellStyleXfs>
  <cellXfs count="417">
    <xf numFmtId="0" fontId="0" fillId="0" borderId="0" xfId="0"/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39" applyFont="1" applyAlignment="1">
      <alignment horizontal="left" indent="1"/>
    </xf>
    <xf numFmtId="0" fontId="28" fillId="0" borderId="0" xfId="39" applyFont="1" applyAlignment="1"/>
    <xf numFmtId="0" fontId="28" fillId="0" borderId="0" xfId="39" applyFont="1" applyAlignment="1">
      <alignment horizontal="center" wrapText="1"/>
    </xf>
    <xf numFmtId="0" fontId="27" fillId="0" borderId="0" xfId="39" applyFont="1" applyAlignment="1">
      <alignment horizontal="left" indent="1"/>
    </xf>
    <xf numFmtId="0" fontId="27" fillId="0" borderId="0" xfId="39" applyFont="1" applyAlignment="1"/>
    <xf numFmtId="0" fontId="27" fillId="0" borderId="0" xfId="39" applyFont="1" applyAlignment="1">
      <alignment horizontal="center" wrapText="1"/>
    </xf>
    <xf numFmtId="0" fontId="27" fillId="2" borderId="0" xfId="39" applyFont="1" applyFill="1" applyAlignment="1">
      <alignment vertical="center" wrapText="1"/>
    </xf>
    <xf numFmtId="4" fontId="30" fillId="36" borderId="25" xfId="39" applyNumberFormat="1" applyFont="1" applyFill="1" applyBorder="1" applyAlignment="1">
      <alignment horizontal="left" wrapText="1"/>
    </xf>
    <xf numFmtId="0" fontId="26" fillId="34" borderId="0" xfId="0" applyFont="1" applyFill="1"/>
    <xf numFmtId="0" fontId="30" fillId="34" borderId="0" xfId="0" applyFont="1" applyFill="1" applyBorder="1" applyAlignment="1">
      <alignment horizontal="left"/>
    </xf>
    <xf numFmtId="2" fontId="25" fillId="34" borderId="0" xfId="0" applyNumberFormat="1" applyFont="1" applyFill="1" applyBorder="1" applyAlignment="1">
      <alignment horizontal="center"/>
    </xf>
    <xf numFmtId="0" fontId="30" fillId="34" borderId="0" xfId="0" applyFont="1" applyFill="1" applyBorder="1" applyAlignment="1"/>
    <xf numFmtId="0" fontId="30" fillId="34" borderId="0" xfId="0" applyFont="1" applyFill="1" applyBorder="1" applyAlignment="1">
      <alignment horizontal="center" wrapText="1"/>
    </xf>
    <xf numFmtId="0" fontId="25" fillId="34" borderId="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" wrapText="1"/>
    </xf>
    <xf numFmtId="4" fontId="26" fillId="0" borderId="0" xfId="0" applyNumberFormat="1" applyFont="1"/>
    <xf numFmtId="0" fontId="33" fillId="0" borderId="0" xfId="39" applyFont="1" applyAlignment="1"/>
    <xf numFmtId="0" fontId="33" fillId="0" borderId="0" xfId="39" applyFont="1" applyAlignment="1">
      <alignment horizontal="center"/>
    </xf>
    <xf numFmtId="0" fontId="34" fillId="0" borderId="0" xfId="39" applyFont="1" applyAlignment="1">
      <alignment horizontal="center"/>
    </xf>
    <xf numFmtId="0" fontId="31" fillId="0" borderId="0" xfId="39" applyFont="1" applyAlignment="1">
      <alignment horizontal="left" indent="1"/>
    </xf>
    <xf numFmtId="0" fontId="35" fillId="0" borderId="0" xfId="39" applyFont="1" applyAlignment="1">
      <alignment horizontal="left"/>
    </xf>
    <xf numFmtId="0" fontId="30" fillId="34" borderId="0" xfId="0" applyFont="1" applyFill="1" applyBorder="1" applyAlignment="1">
      <alignment horizontal="center"/>
    </xf>
    <xf numFmtId="2" fontId="30" fillId="34" borderId="0" xfId="0" applyNumberFormat="1" applyFont="1" applyFill="1" applyBorder="1" applyAlignment="1">
      <alignment horizontal="center"/>
    </xf>
    <xf numFmtId="3" fontId="30" fillId="34" borderId="0" xfId="40" applyNumberFormat="1" applyFont="1" applyFill="1" applyBorder="1" applyAlignment="1">
      <alignment horizontal="center"/>
    </xf>
    <xf numFmtId="3" fontId="30" fillId="34" borderId="2" xfId="40" quotePrefix="1" applyNumberFormat="1" applyFont="1" applyFill="1" applyBorder="1" applyAlignment="1">
      <alignment horizontal="center" vertical="center"/>
    </xf>
    <xf numFmtId="3" fontId="30" fillId="34" borderId="0" xfId="40" applyNumberFormat="1" applyFont="1" applyFill="1" applyBorder="1" applyAlignment="1">
      <alignment vertical="center"/>
    </xf>
    <xf numFmtId="3" fontId="30" fillId="34" borderId="0" xfId="40" applyNumberFormat="1" applyFont="1" applyFill="1" applyBorder="1" applyAlignment="1">
      <alignment horizontal="right" vertical="center"/>
    </xf>
    <xf numFmtId="4" fontId="30" fillId="36" borderId="25" xfId="39" applyNumberFormat="1" applyFont="1" applyFill="1" applyBorder="1" applyAlignment="1">
      <alignment horizontal="center" wrapText="1"/>
    </xf>
    <xf numFmtId="4" fontId="38" fillId="0" borderId="0" xfId="39" applyNumberFormat="1" applyFont="1" applyBorder="1" applyAlignment="1">
      <alignment horizontal="center" vertical="center" wrapText="1"/>
    </xf>
    <xf numFmtId="0" fontId="30" fillId="37" borderId="25" xfId="39" applyFont="1" applyFill="1" applyBorder="1" applyAlignment="1">
      <alignment horizontal="center" vertical="center" wrapText="1"/>
    </xf>
    <xf numFmtId="0" fontId="30" fillId="37" borderId="1" xfId="39" applyFont="1" applyFill="1" applyBorder="1" applyAlignment="1">
      <alignment horizontal="center" vertical="center" wrapText="1"/>
    </xf>
    <xf numFmtId="0" fontId="25" fillId="37" borderId="1" xfId="0" applyFont="1" applyFill="1" applyBorder="1" applyAlignment="1">
      <alignment horizontal="center" vertical="center" wrapText="1"/>
    </xf>
    <xf numFmtId="0" fontId="30" fillId="37" borderId="14" xfId="39" applyFont="1" applyFill="1" applyBorder="1" applyAlignment="1">
      <alignment horizontal="center" vertical="center" wrapText="1"/>
    </xf>
    <xf numFmtId="0" fontId="30" fillId="37" borderId="32" xfId="39" applyFont="1" applyFill="1" applyBorder="1" applyAlignment="1">
      <alignment horizontal="center" vertical="center" wrapText="1"/>
    </xf>
    <xf numFmtId="0" fontId="30" fillId="37" borderId="13" xfId="39" applyFont="1" applyFill="1" applyBorder="1" applyAlignment="1">
      <alignment horizontal="center" vertical="center" wrapText="1"/>
    </xf>
    <xf numFmtId="0" fontId="30" fillId="37" borderId="37" xfId="39" applyFont="1" applyFill="1" applyBorder="1" applyAlignment="1">
      <alignment horizontal="center" vertical="center" wrapText="1"/>
    </xf>
    <xf numFmtId="0" fontId="30" fillId="37" borderId="38" xfId="39" applyFont="1" applyFill="1" applyBorder="1" applyAlignment="1">
      <alignment horizontal="center" vertical="center" wrapText="1"/>
    </xf>
    <xf numFmtId="0" fontId="30" fillId="37" borderId="24" xfId="39" applyFont="1" applyFill="1" applyBorder="1" applyAlignment="1">
      <alignment horizontal="center" vertical="center" wrapText="1"/>
    </xf>
    <xf numFmtId="0" fontId="30" fillId="37" borderId="39" xfId="39" applyFont="1" applyFill="1" applyBorder="1" applyAlignment="1">
      <alignment horizontal="center" vertical="center" wrapText="1"/>
    </xf>
    <xf numFmtId="49" fontId="30" fillId="34" borderId="0" xfId="40" applyNumberFormat="1" applyFont="1" applyFill="1" applyBorder="1" applyAlignment="1">
      <alignment horizontal="left" vertical="center"/>
    </xf>
    <xf numFmtId="49" fontId="30" fillId="34" borderId="0" xfId="40" applyNumberFormat="1" applyFont="1" applyFill="1" applyBorder="1" applyAlignment="1">
      <alignment horizontal="left"/>
    </xf>
    <xf numFmtId="3" fontId="30" fillId="34" borderId="0" xfId="40" applyNumberFormat="1" applyFont="1" applyFill="1" applyBorder="1" applyAlignment="1">
      <alignment horizontal="left"/>
    </xf>
    <xf numFmtId="3" fontId="30" fillId="34" borderId="0" xfId="40" applyNumberFormat="1" applyFont="1" applyFill="1" applyBorder="1" applyAlignment="1">
      <alignment horizontal="left" vertical="center"/>
    </xf>
    <xf numFmtId="0" fontId="30" fillId="34" borderId="0" xfId="40" quotePrefix="1" applyNumberFormat="1" applyFont="1" applyFill="1" applyBorder="1" applyAlignment="1">
      <alignment horizontal="left" vertical="center" wrapText="1"/>
    </xf>
    <xf numFmtId="2" fontId="30" fillId="34" borderId="0" xfId="0" applyNumberFormat="1" applyFont="1" applyFill="1" applyBorder="1" applyAlignment="1">
      <alignment horizontal="center" wrapText="1"/>
    </xf>
    <xf numFmtId="0" fontId="25" fillId="35" borderId="25" xfId="39" applyFont="1" applyFill="1" applyBorder="1" applyAlignment="1">
      <alignment horizontal="left" wrapText="1"/>
    </xf>
    <xf numFmtId="4" fontId="25" fillId="35" borderId="25" xfId="39" applyNumberFormat="1" applyFont="1" applyFill="1" applyBorder="1" applyAlignment="1">
      <alignment horizontal="center" wrapText="1"/>
    </xf>
    <xf numFmtId="4" fontId="25" fillId="0" borderId="0" xfId="0" applyNumberFormat="1" applyFont="1" applyAlignment="1">
      <alignment horizontal="center"/>
    </xf>
    <xf numFmtId="0" fontId="30" fillId="36" borderId="25" xfId="39" applyFont="1" applyFill="1" applyBorder="1" applyAlignment="1">
      <alignment horizontal="left" wrapText="1"/>
    </xf>
    <xf numFmtId="0" fontId="30" fillId="35" borderId="25" xfId="39" applyFont="1" applyFill="1" applyBorder="1" applyAlignment="1">
      <alignment horizontal="left" wrapText="1"/>
    </xf>
    <xf numFmtId="4" fontId="30" fillId="35" borderId="25" xfId="39" applyNumberFormat="1" applyFont="1" applyFill="1" applyBorder="1" applyAlignment="1">
      <alignment horizontal="center" wrapText="1"/>
    </xf>
    <xf numFmtId="0" fontId="25" fillId="0" borderId="0" xfId="39" applyFont="1" applyAlignment="1">
      <alignment horizontal="center" wrapText="1"/>
    </xf>
    <xf numFmtId="0" fontId="25" fillId="0" borderId="0" xfId="39" applyFont="1" applyAlignment="1">
      <alignment horizontal="center"/>
    </xf>
    <xf numFmtId="0" fontId="30" fillId="34" borderId="0" xfId="39" applyFont="1" applyFill="1" applyAlignment="1">
      <alignment horizontal="center" wrapText="1"/>
    </xf>
    <xf numFmtId="0" fontId="25" fillId="35" borderId="30" xfId="39" applyFont="1" applyFill="1" applyBorder="1" applyAlignment="1">
      <alignment horizontal="left" wrapText="1"/>
    </xf>
    <xf numFmtId="4" fontId="25" fillId="35" borderId="27" xfId="39" applyNumberFormat="1" applyFont="1" applyFill="1" applyBorder="1" applyAlignment="1">
      <alignment horizontal="center" wrapText="1"/>
    </xf>
    <xf numFmtId="4" fontId="25" fillId="35" borderId="31" xfId="39" applyNumberFormat="1" applyFont="1" applyFill="1" applyBorder="1" applyAlignment="1">
      <alignment horizontal="center" wrapText="1"/>
    </xf>
    <xf numFmtId="4" fontId="25" fillId="35" borderId="0" xfId="39" applyNumberFormat="1" applyFont="1" applyFill="1" applyBorder="1" applyAlignment="1">
      <alignment horizontal="center" wrapText="1"/>
    </xf>
    <xf numFmtId="0" fontId="25" fillId="35" borderId="28" xfId="39" applyFont="1" applyFill="1" applyBorder="1" applyAlignment="1">
      <alignment horizontal="left" wrapText="1"/>
    </xf>
    <xf numFmtId="4" fontId="25" fillId="35" borderId="4" xfId="39" applyNumberFormat="1" applyFont="1" applyFill="1" applyBorder="1" applyAlignment="1">
      <alignment horizontal="center" wrapText="1"/>
    </xf>
    <xf numFmtId="4" fontId="25" fillId="35" borderId="28" xfId="39" applyNumberFormat="1" applyFont="1" applyFill="1" applyBorder="1" applyAlignment="1">
      <alignment horizontal="center" wrapText="1"/>
    </xf>
    <xf numFmtId="4" fontId="25" fillId="35" borderId="29" xfId="39" applyNumberFormat="1" applyFont="1" applyFill="1" applyBorder="1" applyAlignment="1">
      <alignment horizontal="center" wrapText="1"/>
    </xf>
    <xf numFmtId="0" fontId="30" fillId="0" borderId="0" xfId="39" applyFont="1" applyBorder="1" applyAlignment="1">
      <alignment horizontal="center" wrapText="1"/>
    </xf>
    <xf numFmtId="0" fontId="30" fillId="0" borderId="0" xfId="39" applyFont="1" applyAlignment="1">
      <alignment horizontal="center" wrapText="1"/>
    </xf>
    <xf numFmtId="0" fontId="25" fillId="0" borderId="4" xfId="39" applyFont="1" applyBorder="1" applyAlignment="1">
      <alignment horizontal="left" wrapText="1"/>
    </xf>
    <xf numFmtId="4" fontId="25" fillId="0" borderId="4" xfId="39" applyNumberFormat="1" applyFont="1" applyBorder="1" applyAlignment="1">
      <alignment horizontal="center"/>
    </xf>
    <xf numFmtId="4" fontId="25" fillId="0" borderId="4" xfId="39" applyNumberFormat="1" applyFont="1" applyBorder="1" applyAlignment="1">
      <alignment horizontal="center" wrapText="1"/>
    </xf>
    <xf numFmtId="0" fontId="25" fillId="0" borderId="1" xfId="39" applyFont="1" applyBorder="1" applyAlignment="1">
      <alignment horizontal="left" wrapText="1"/>
    </xf>
    <xf numFmtId="4" fontId="25" fillId="0" borderId="1" xfId="39" applyNumberFormat="1" applyFont="1" applyBorder="1" applyAlignment="1">
      <alignment horizontal="center"/>
    </xf>
    <xf numFmtId="4" fontId="25" fillId="0" borderId="1" xfId="39" applyNumberFormat="1" applyFont="1" applyBorder="1" applyAlignment="1">
      <alignment horizontal="center" wrapText="1"/>
    </xf>
    <xf numFmtId="0" fontId="30" fillId="0" borderId="1" xfId="39" applyFont="1" applyBorder="1" applyAlignment="1">
      <alignment horizontal="left" wrapText="1"/>
    </xf>
    <xf numFmtId="4" fontId="30" fillId="0" borderId="1" xfId="39" applyNumberFormat="1" applyFont="1" applyBorder="1" applyAlignment="1">
      <alignment horizontal="center"/>
    </xf>
    <xf numFmtId="4" fontId="30" fillId="0" borderId="1" xfId="39" applyNumberFormat="1" applyFont="1" applyBorder="1" applyAlignment="1">
      <alignment horizontal="center" wrapText="1"/>
    </xf>
    <xf numFmtId="0" fontId="25" fillId="0" borderId="0" xfId="39" applyFont="1" applyFill="1" applyBorder="1" applyAlignment="1" applyProtection="1">
      <alignment horizontal="center" vertical="center" wrapText="1"/>
    </xf>
    <xf numFmtId="3" fontId="30" fillId="0" borderId="0" xfId="39" applyNumberFormat="1" applyFont="1" applyBorder="1" applyAlignment="1">
      <alignment horizontal="center" vertical="center"/>
    </xf>
    <xf numFmtId="0" fontId="30" fillId="0" borderId="0" xfId="39" applyFont="1" applyBorder="1" applyAlignment="1">
      <alignment horizontal="center" vertical="center" wrapText="1"/>
    </xf>
    <xf numFmtId="3" fontId="30" fillId="0" borderId="0" xfId="39" applyNumberFormat="1" applyFont="1" applyBorder="1" applyAlignment="1">
      <alignment horizontal="center" vertical="center" wrapText="1"/>
    </xf>
    <xf numFmtId="0" fontId="30" fillId="36" borderId="4" xfId="39" quotePrefix="1" applyNumberFormat="1" applyFont="1" applyFill="1" applyBorder="1" applyAlignment="1">
      <alignment horizontal="center" vertical="center" wrapText="1"/>
    </xf>
    <xf numFmtId="0" fontId="30" fillId="36" borderId="7" xfId="39" quotePrefix="1" applyNumberFormat="1" applyFont="1" applyFill="1" applyBorder="1" applyAlignment="1">
      <alignment horizontal="center" vertical="center" wrapText="1"/>
    </xf>
    <xf numFmtId="4" fontId="30" fillId="36" borderId="5" xfId="39" applyNumberFormat="1" applyFont="1" applyFill="1" applyBorder="1" applyAlignment="1">
      <alignment horizontal="center" vertical="center" wrapText="1"/>
    </xf>
    <xf numFmtId="0" fontId="30" fillId="0" borderId="1" xfId="39" applyFont="1" applyBorder="1" applyAlignment="1">
      <alignment horizontal="center" vertical="center"/>
    </xf>
    <xf numFmtId="0" fontId="30" fillId="0" borderId="1" xfId="39" applyFont="1" applyBorder="1" applyAlignment="1">
      <alignment horizontal="center" vertical="center" wrapText="1"/>
    </xf>
    <xf numFmtId="4" fontId="30" fillId="0" borderId="1" xfId="39" applyNumberFormat="1" applyFont="1" applyBorder="1" applyAlignment="1">
      <alignment horizontal="center" vertical="center" wrapText="1"/>
    </xf>
    <xf numFmtId="0" fontId="25" fillId="0" borderId="1" xfId="39" applyFont="1" applyBorder="1" applyAlignment="1">
      <alignment horizontal="center" vertical="center"/>
    </xf>
    <xf numFmtId="0" fontId="25" fillId="0" borderId="1" xfId="39" applyFont="1" applyBorder="1" applyAlignment="1">
      <alignment horizontal="center" vertical="center" wrapText="1"/>
    </xf>
    <xf numFmtId="4" fontId="43" fillId="0" borderId="1" xfId="39" applyNumberFormat="1" applyFont="1" applyBorder="1" applyAlignment="1">
      <alignment horizontal="center" vertical="center" wrapText="1"/>
    </xf>
    <xf numFmtId="4" fontId="25" fillId="0" borderId="1" xfId="39" applyNumberFormat="1" applyFont="1" applyBorder="1" applyAlignment="1">
      <alignment horizontal="center" vertical="center" wrapText="1"/>
    </xf>
    <xf numFmtId="4" fontId="25" fillId="34" borderId="1" xfId="39" applyNumberFormat="1" applyFont="1" applyFill="1" applyBorder="1" applyAlignment="1">
      <alignment horizontal="center" vertical="center" wrapText="1"/>
    </xf>
    <xf numFmtId="4" fontId="30" fillId="36" borderId="1" xfId="39" quotePrefix="1" applyNumberFormat="1" applyFont="1" applyFill="1" applyBorder="1" applyAlignment="1">
      <alignment horizontal="center" vertical="center" wrapText="1"/>
    </xf>
    <xf numFmtId="3" fontId="30" fillId="0" borderId="0" xfId="39" quotePrefix="1" applyNumberFormat="1" applyFont="1" applyBorder="1" applyAlignment="1">
      <alignment horizontal="center" vertical="center"/>
    </xf>
    <xf numFmtId="3" fontId="30" fillId="0" borderId="0" xfId="39" quotePrefix="1" applyNumberFormat="1" applyFont="1" applyBorder="1" applyAlignment="1">
      <alignment horizontal="center" vertical="center" wrapText="1"/>
    </xf>
    <xf numFmtId="4" fontId="30" fillId="0" borderId="0" xfId="39" quotePrefix="1" applyNumberFormat="1" applyFont="1" applyBorder="1" applyAlignment="1">
      <alignment horizontal="center" vertical="center" wrapText="1"/>
    </xf>
    <xf numFmtId="4" fontId="30" fillId="36" borderId="4" xfId="39" applyNumberFormat="1" applyFont="1" applyFill="1" applyBorder="1" applyAlignment="1">
      <alignment horizontal="center" vertical="center" wrapText="1"/>
    </xf>
    <xf numFmtId="0" fontId="30" fillId="0" borderId="1" xfId="39" applyNumberFormat="1" applyFont="1" applyBorder="1" applyAlignment="1">
      <alignment horizontal="center" vertical="center"/>
    </xf>
    <xf numFmtId="3" fontId="30" fillId="0" borderId="1" xfId="39" applyNumberFormat="1" applyFont="1" applyBorder="1" applyAlignment="1">
      <alignment horizontal="center" vertical="center" wrapText="1"/>
    </xf>
    <xf numFmtId="4" fontId="30" fillId="0" borderId="4" xfId="39" applyNumberFormat="1" applyFont="1" applyBorder="1" applyAlignment="1">
      <alignment horizontal="center" vertical="center" wrapText="1"/>
    </xf>
    <xf numFmtId="0" fontId="25" fillId="0" borderId="1" xfId="39" applyNumberFormat="1" applyFont="1" applyBorder="1" applyAlignment="1">
      <alignment horizontal="center" vertical="center"/>
    </xf>
    <xf numFmtId="3" fontId="25" fillId="0" borderId="1" xfId="39" applyNumberFormat="1" applyFont="1" applyBorder="1" applyAlignment="1">
      <alignment horizontal="center" vertical="center" wrapText="1"/>
    </xf>
    <xf numFmtId="4" fontId="30" fillId="34" borderId="1" xfId="39" applyNumberFormat="1" applyFont="1" applyFill="1" applyBorder="1" applyAlignment="1">
      <alignment horizontal="center" vertical="center" wrapText="1"/>
    </xf>
    <xf numFmtId="0" fontId="25" fillId="34" borderId="1" xfId="39" applyNumberFormat="1" applyFont="1" applyFill="1" applyBorder="1" applyAlignment="1">
      <alignment horizontal="center" vertical="center"/>
    </xf>
    <xf numFmtId="3" fontId="25" fillId="34" borderId="1" xfId="39" applyNumberFormat="1" applyFont="1" applyFill="1" applyBorder="1" applyAlignment="1">
      <alignment horizontal="center" vertical="center" wrapText="1"/>
    </xf>
    <xf numFmtId="4" fontId="25" fillId="34" borderId="6" xfId="39" applyNumberFormat="1" applyFont="1" applyFill="1" applyBorder="1" applyAlignment="1">
      <alignment horizontal="center" vertical="center" wrapText="1"/>
    </xf>
    <xf numFmtId="0" fontId="30" fillId="34" borderId="1" xfId="39" applyNumberFormat="1" applyFont="1" applyFill="1" applyBorder="1" applyAlignment="1">
      <alignment horizontal="center" vertical="center"/>
    </xf>
    <xf numFmtId="3" fontId="30" fillId="34" borderId="1" xfId="39" applyNumberFormat="1" applyFont="1" applyFill="1" applyBorder="1" applyAlignment="1">
      <alignment horizontal="center" vertical="center" wrapText="1"/>
    </xf>
    <xf numFmtId="0" fontId="30" fillId="36" borderId="1" xfId="39" applyNumberFormat="1" applyFont="1" applyFill="1" applyBorder="1" applyAlignment="1">
      <alignment horizontal="center" vertical="center"/>
    </xf>
    <xf numFmtId="3" fontId="30" fillId="36" borderId="1" xfId="39" applyNumberFormat="1" applyFont="1" applyFill="1" applyBorder="1" applyAlignment="1">
      <alignment horizontal="center" vertical="center" wrapText="1"/>
    </xf>
    <xf numFmtId="4" fontId="30" fillId="36" borderId="1" xfId="39" applyNumberFormat="1" applyFont="1" applyFill="1" applyBorder="1" applyAlignment="1">
      <alignment horizontal="center" vertical="center" wrapText="1"/>
    </xf>
    <xf numFmtId="4" fontId="30" fillId="34" borderId="6" xfId="39" applyNumberFormat="1" applyFont="1" applyFill="1" applyBorder="1" applyAlignment="1">
      <alignment horizontal="center" vertical="center" wrapText="1"/>
    </xf>
    <xf numFmtId="3" fontId="30" fillId="0" borderId="0" xfId="39" applyNumberFormat="1" applyFont="1" applyAlignment="1">
      <alignment horizontal="center" vertical="center"/>
    </xf>
    <xf numFmtId="3" fontId="30" fillId="0" borderId="0" xfId="39" applyNumberFormat="1" applyFont="1" applyAlignment="1">
      <alignment horizontal="center" vertical="center" wrapText="1"/>
    </xf>
    <xf numFmtId="4" fontId="30" fillId="0" borderId="0" xfId="39" applyNumberFormat="1" applyFont="1" applyAlignment="1">
      <alignment horizontal="center" vertical="center" wrapText="1"/>
    </xf>
    <xf numFmtId="0" fontId="30" fillId="0" borderId="0" xfId="39" applyNumberFormat="1" applyFont="1" applyAlignment="1">
      <alignment horizontal="center" vertical="center" wrapText="1"/>
    </xf>
    <xf numFmtId="3" fontId="30" fillId="0" borderId="0" xfId="39" applyNumberFormat="1" applyFont="1" applyAlignment="1">
      <alignment horizontal="center"/>
    </xf>
    <xf numFmtId="3" fontId="30" fillId="0" borderId="0" xfId="39" applyNumberFormat="1" applyFont="1" applyAlignment="1">
      <alignment horizontal="center" wrapText="1"/>
    </xf>
    <xf numFmtId="4" fontId="30" fillId="0" borderId="0" xfId="39" applyNumberFormat="1" applyFont="1" applyAlignment="1">
      <alignment horizontal="center" wrapText="1"/>
    </xf>
    <xf numFmtId="0" fontId="30" fillId="0" borderId="0" xfId="39" applyNumberFormat="1" applyFont="1" applyAlignment="1">
      <alignment horizontal="center" wrapText="1"/>
    </xf>
    <xf numFmtId="3" fontId="30" fillId="0" borderId="1" xfId="39" applyNumberFormat="1" applyFont="1" applyBorder="1" applyAlignment="1">
      <alignment horizontal="center"/>
    </xf>
    <xf numFmtId="4" fontId="30" fillId="0" borderId="7" xfId="39" applyNumberFormat="1" applyFont="1" applyBorder="1" applyAlignment="1">
      <alignment horizontal="center"/>
    </xf>
    <xf numFmtId="4" fontId="30" fillId="0" borderId="4" xfId="39" applyNumberFormat="1" applyFont="1" applyBorder="1" applyAlignment="1">
      <alignment horizontal="center" wrapText="1"/>
    </xf>
    <xf numFmtId="49" fontId="30" fillId="0" borderId="1" xfId="39" applyNumberFormat="1" applyFont="1" applyBorder="1" applyAlignment="1">
      <alignment horizontal="center" wrapText="1"/>
    </xf>
    <xf numFmtId="4" fontId="30" fillId="0" borderId="8" xfId="39" applyNumberFormat="1" applyFont="1" applyBorder="1" applyAlignment="1">
      <alignment horizontal="center"/>
    </xf>
    <xf numFmtId="3" fontId="30" fillId="36" borderId="4" xfId="39" applyNumberFormat="1" applyFont="1" applyFill="1" applyBorder="1" applyAlignment="1">
      <alignment horizontal="center"/>
    </xf>
    <xf numFmtId="4" fontId="30" fillId="36" borderId="1" xfId="39" applyNumberFormat="1" applyFont="1" applyFill="1" applyBorder="1" applyAlignment="1">
      <alignment horizontal="center"/>
    </xf>
    <xf numFmtId="4" fontId="30" fillId="36" borderId="1" xfId="39" applyNumberFormat="1" applyFont="1" applyFill="1" applyBorder="1" applyAlignment="1">
      <alignment horizontal="center" wrapText="1"/>
    </xf>
    <xf numFmtId="3" fontId="30" fillId="34" borderId="0" xfId="4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34" borderId="0" xfId="40" applyFont="1" applyFill="1" applyBorder="1" applyAlignment="1">
      <alignment horizontal="center" vertical="center" wrapText="1"/>
    </xf>
    <xf numFmtId="3" fontId="25" fillId="34" borderId="0" xfId="40" applyNumberFormat="1" applyFont="1" applyFill="1" applyBorder="1" applyAlignment="1">
      <alignment horizontal="center"/>
    </xf>
    <xf numFmtId="3" fontId="30" fillId="34" borderId="0" xfId="40" applyNumberFormat="1" applyFont="1" applyFill="1" applyBorder="1" applyAlignment="1">
      <alignment horizontal="center" wrapText="1"/>
    </xf>
    <xf numFmtId="0" fontId="30" fillId="34" borderId="0" xfId="40" applyNumberFormat="1" applyFont="1" applyFill="1" applyBorder="1" applyAlignment="1">
      <alignment horizontal="center" wrapText="1"/>
    </xf>
    <xf numFmtId="0" fontId="25" fillId="34" borderId="0" xfId="40" applyNumberFormat="1" applyFont="1" applyFill="1" applyBorder="1" applyAlignment="1">
      <alignment horizontal="center" wrapText="1"/>
    </xf>
    <xf numFmtId="3" fontId="25" fillId="34" borderId="0" xfId="40" applyNumberFormat="1" applyFont="1" applyFill="1" applyBorder="1" applyAlignment="1">
      <alignment horizontal="center" wrapText="1"/>
    </xf>
    <xf numFmtId="49" fontId="25" fillId="34" borderId="0" xfId="40" applyNumberFormat="1" applyFont="1" applyFill="1" applyBorder="1" applyAlignment="1">
      <alignment horizontal="center" wrapText="1"/>
    </xf>
    <xf numFmtId="49" fontId="25" fillId="34" borderId="0" xfId="40" applyNumberFormat="1" applyFont="1" applyFill="1" applyBorder="1" applyAlignment="1">
      <alignment horizontal="center"/>
    </xf>
    <xf numFmtId="0" fontId="30" fillId="36" borderId="4" xfId="40" quotePrefix="1" applyNumberFormat="1" applyFont="1" applyFill="1" applyBorder="1" applyAlignment="1">
      <alignment horizontal="center" vertical="center" wrapText="1"/>
    </xf>
    <xf numFmtId="4" fontId="30" fillId="36" borderId="4" xfId="40" applyNumberFormat="1" applyFont="1" applyFill="1" applyBorder="1" applyAlignment="1">
      <alignment horizontal="center" vertical="center" wrapText="1"/>
    </xf>
    <xf numFmtId="0" fontId="30" fillId="34" borderId="1" xfId="40" applyFont="1" applyFill="1" applyBorder="1" applyAlignment="1">
      <alignment horizontal="center" vertical="center"/>
    </xf>
    <xf numFmtId="0" fontId="30" fillId="34" borderId="1" xfId="40" applyFont="1" applyFill="1" applyBorder="1" applyAlignment="1">
      <alignment horizontal="center" vertical="center" wrapText="1"/>
    </xf>
    <xf numFmtId="4" fontId="30" fillId="34" borderId="1" xfId="40" applyNumberFormat="1" applyFont="1" applyFill="1" applyBorder="1" applyAlignment="1">
      <alignment horizontal="center" vertical="center" wrapText="1"/>
    </xf>
    <xf numFmtId="0" fontId="25" fillId="34" borderId="1" xfId="40" applyFont="1" applyFill="1" applyBorder="1" applyAlignment="1">
      <alignment horizontal="center" vertical="center"/>
    </xf>
    <xf numFmtId="0" fontId="25" fillId="34" borderId="1" xfId="40" applyFont="1" applyFill="1" applyBorder="1" applyAlignment="1">
      <alignment horizontal="center" vertical="center" wrapText="1"/>
    </xf>
    <xf numFmtId="4" fontId="25" fillId="34" borderId="1" xfId="40" applyNumberFormat="1" applyFont="1" applyFill="1" applyBorder="1" applyAlignment="1">
      <alignment horizontal="center" vertical="center" wrapText="1"/>
    </xf>
    <xf numFmtId="0" fontId="30" fillId="34" borderId="9" xfId="40" applyFont="1" applyFill="1" applyBorder="1" applyAlignment="1">
      <alignment horizontal="center" vertical="center" wrapText="1"/>
    </xf>
    <xf numFmtId="0" fontId="25" fillId="34" borderId="9" xfId="40" applyFont="1" applyFill="1" applyBorder="1" applyAlignment="1">
      <alignment horizontal="center" vertical="center" wrapText="1"/>
    </xf>
    <xf numFmtId="0" fontId="25" fillId="34" borderId="10" xfId="40" applyFont="1" applyFill="1" applyBorder="1" applyAlignment="1">
      <alignment horizontal="center" vertical="center"/>
    </xf>
    <xf numFmtId="4" fontId="30" fillId="36" borderId="1" xfId="40" applyNumberFormat="1" applyFont="1" applyFill="1" applyBorder="1" applyAlignment="1">
      <alignment horizontal="center" vertical="center" wrapText="1"/>
    </xf>
    <xf numFmtId="49" fontId="30" fillId="34" borderId="0" xfId="40" quotePrefix="1" applyNumberFormat="1" applyFont="1" applyFill="1" applyBorder="1" applyAlignment="1">
      <alignment horizontal="center" vertical="center"/>
    </xf>
    <xf numFmtId="49" fontId="30" fillId="34" borderId="0" xfId="40" quotePrefix="1" applyNumberFormat="1" applyFont="1" applyFill="1" applyBorder="1" applyAlignment="1">
      <alignment horizontal="center" vertical="center" wrapText="1"/>
    </xf>
    <xf numFmtId="4" fontId="25" fillId="34" borderId="1" xfId="40" applyNumberFormat="1" applyFont="1" applyFill="1" applyBorder="1" applyAlignment="1">
      <alignment horizontal="center" vertical="center"/>
    </xf>
    <xf numFmtId="49" fontId="30" fillId="34" borderId="2" xfId="40" quotePrefix="1" applyNumberFormat="1" applyFont="1" applyFill="1" applyBorder="1" applyAlignment="1">
      <alignment horizontal="center" vertical="center"/>
    </xf>
    <xf numFmtId="49" fontId="30" fillId="34" borderId="2" xfId="40" quotePrefix="1" applyNumberFormat="1" applyFont="1" applyFill="1" applyBorder="1" applyAlignment="1">
      <alignment horizontal="center" vertical="center" wrapText="1"/>
    </xf>
    <xf numFmtId="3" fontId="30" fillId="34" borderId="2" xfId="40" applyNumberFormat="1" applyFont="1" applyFill="1" applyBorder="1" applyAlignment="1">
      <alignment horizontal="center" vertical="center" wrapText="1"/>
    </xf>
    <xf numFmtId="3" fontId="25" fillId="34" borderId="2" xfId="40" applyNumberFormat="1" applyFont="1" applyFill="1" applyBorder="1" applyAlignment="1">
      <alignment horizontal="center"/>
    </xf>
    <xf numFmtId="0" fontId="30" fillId="34" borderId="1" xfId="40" quotePrefix="1" applyNumberFormat="1" applyFont="1" applyFill="1" applyBorder="1" applyAlignment="1">
      <alignment horizontal="center" vertical="center" wrapText="1"/>
    </xf>
    <xf numFmtId="4" fontId="30" fillId="34" borderId="0" xfId="40" applyNumberFormat="1" applyFont="1" applyFill="1" applyBorder="1" applyAlignment="1">
      <alignment horizontal="center" vertical="center" wrapText="1"/>
    </xf>
    <xf numFmtId="4" fontId="30" fillId="34" borderId="0" xfId="40" applyNumberFormat="1" applyFont="1" applyFill="1" applyBorder="1" applyAlignment="1">
      <alignment horizontal="center" vertical="center"/>
    </xf>
    <xf numFmtId="3" fontId="30" fillId="34" borderId="0" xfId="40" quotePrefix="1" applyNumberFormat="1" applyFont="1" applyFill="1" applyBorder="1" applyAlignment="1">
      <alignment horizontal="center" vertical="center" wrapText="1"/>
    </xf>
    <xf numFmtId="3" fontId="30" fillId="34" borderId="1" xfId="40" quotePrefix="1" applyNumberFormat="1" applyFont="1" applyFill="1" applyBorder="1" applyAlignment="1">
      <alignment horizontal="center" vertical="center"/>
    </xf>
    <xf numFmtId="4" fontId="30" fillId="34" borderId="1" xfId="40" quotePrefix="1" applyNumberFormat="1" applyFont="1" applyFill="1" applyBorder="1" applyAlignment="1">
      <alignment horizontal="center" vertical="center" wrapText="1"/>
    </xf>
    <xf numFmtId="4" fontId="30" fillId="38" borderId="1" xfId="40" quotePrefix="1" applyNumberFormat="1" applyFont="1" applyFill="1" applyBorder="1" applyAlignment="1">
      <alignment horizontal="center" vertical="center" wrapText="1"/>
    </xf>
    <xf numFmtId="4" fontId="30" fillId="34" borderId="2" xfId="40" quotePrefix="1" applyNumberFormat="1" applyFont="1" applyFill="1" applyBorder="1" applyAlignment="1">
      <alignment horizontal="center" vertical="center" wrapText="1"/>
    </xf>
    <xf numFmtId="4" fontId="30" fillId="34" borderId="2" xfId="40" quotePrefix="1" applyNumberFormat="1" applyFont="1" applyFill="1" applyBorder="1" applyAlignment="1">
      <alignment horizontal="center" vertical="center"/>
    </xf>
    <xf numFmtId="3" fontId="30" fillId="34" borderId="0" xfId="40" quotePrefix="1" applyNumberFormat="1" applyFont="1" applyFill="1" applyBorder="1" applyAlignment="1">
      <alignment horizontal="center" vertical="center"/>
    </xf>
    <xf numFmtId="4" fontId="30" fillId="34" borderId="0" xfId="40" quotePrefix="1" applyNumberFormat="1" applyFont="1" applyFill="1" applyBorder="1" applyAlignment="1">
      <alignment horizontal="center" vertical="center" wrapText="1"/>
    </xf>
    <xf numFmtId="4" fontId="30" fillId="34" borderId="0" xfId="40" quotePrefix="1" applyNumberFormat="1" applyFont="1" applyFill="1" applyBorder="1" applyAlignment="1">
      <alignment horizontal="center" vertical="center"/>
    </xf>
    <xf numFmtId="3" fontId="30" fillId="34" borderId="0" xfId="40" applyNumberFormat="1" applyFont="1" applyFill="1" applyBorder="1" applyAlignment="1">
      <alignment horizontal="center" vertical="center"/>
    </xf>
    <xf numFmtId="3" fontId="30" fillId="34" borderId="4" xfId="40" quotePrefix="1" applyNumberFormat="1" applyFont="1" applyFill="1" applyBorder="1" applyAlignment="1">
      <alignment horizontal="center" vertical="center"/>
    </xf>
    <xf numFmtId="3" fontId="30" fillId="34" borderId="4" xfId="40" quotePrefix="1" applyNumberFormat="1" applyFont="1" applyFill="1" applyBorder="1" applyAlignment="1">
      <alignment horizontal="center" vertical="center" wrapText="1"/>
    </xf>
    <xf numFmtId="4" fontId="30" fillId="34" borderId="4" xfId="40" quotePrefix="1" applyNumberFormat="1" applyFont="1" applyFill="1" applyBorder="1" applyAlignment="1">
      <alignment horizontal="center" vertical="center" wrapText="1"/>
    </xf>
    <xf numFmtId="4" fontId="30" fillId="34" borderId="1" xfId="40" applyNumberFormat="1" applyFont="1" applyFill="1" applyBorder="1" applyAlignment="1">
      <alignment horizontal="center" vertical="center"/>
    </xf>
    <xf numFmtId="3" fontId="30" fillId="34" borderId="1" xfId="40" quotePrefix="1" applyNumberFormat="1" applyFont="1" applyFill="1" applyBorder="1" applyAlignment="1">
      <alignment horizontal="center" vertical="center" wrapText="1"/>
    </xf>
    <xf numFmtId="3" fontId="30" fillId="38" borderId="1" xfId="40" quotePrefix="1" applyNumberFormat="1" applyFont="1" applyFill="1" applyBorder="1" applyAlignment="1">
      <alignment horizontal="center" vertical="center"/>
    </xf>
    <xf numFmtId="4" fontId="30" fillId="38" borderId="1" xfId="40" applyNumberFormat="1" applyFont="1" applyFill="1" applyBorder="1" applyAlignment="1">
      <alignment horizontal="center" vertical="center"/>
    </xf>
    <xf numFmtId="49" fontId="25" fillId="34" borderId="12" xfId="40" applyNumberFormat="1" applyFont="1" applyFill="1" applyBorder="1" applyAlignment="1">
      <alignment horizontal="center" vertical="center"/>
    </xf>
    <xf numFmtId="49" fontId="25" fillId="34" borderId="3" xfId="40" applyNumberFormat="1" applyFont="1" applyFill="1" applyBorder="1" applyAlignment="1">
      <alignment horizontal="center" vertical="center" wrapText="1"/>
    </xf>
    <xf numFmtId="49" fontId="25" fillId="34" borderId="0" xfId="40" applyNumberFormat="1" applyFont="1" applyFill="1" applyBorder="1" applyAlignment="1">
      <alignment horizontal="center" vertical="center" wrapText="1"/>
    </xf>
    <xf numFmtId="3" fontId="25" fillId="34" borderId="0" xfId="40" applyNumberFormat="1" applyFont="1" applyFill="1" applyBorder="1" applyAlignment="1">
      <alignment horizontal="center" vertical="center"/>
    </xf>
    <xf numFmtId="0" fontId="30" fillId="34" borderId="4" xfId="40" applyNumberFormat="1" applyFont="1" applyFill="1" applyBorder="1" applyAlignment="1">
      <alignment horizontal="center" vertical="center" wrapText="1"/>
    </xf>
    <xf numFmtId="4" fontId="30" fillId="36" borderId="1" xfId="40" applyNumberFormat="1" applyFont="1" applyFill="1" applyBorder="1" applyAlignment="1">
      <alignment horizontal="center" vertical="center"/>
    </xf>
    <xf numFmtId="3" fontId="30" fillId="34" borderId="2" xfId="40" quotePrefix="1" applyNumberFormat="1" applyFont="1" applyFill="1" applyBorder="1" applyAlignment="1">
      <alignment horizontal="center" vertical="center" wrapText="1"/>
    </xf>
    <xf numFmtId="3" fontId="30" fillId="34" borderId="2" xfId="40" applyNumberFormat="1" applyFont="1" applyFill="1" applyBorder="1" applyAlignment="1">
      <alignment horizontal="center" vertical="center"/>
    </xf>
    <xf numFmtId="4" fontId="30" fillId="39" borderId="6" xfId="40" applyNumberFormat="1" applyFont="1" applyFill="1" applyBorder="1" applyAlignment="1">
      <alignment horizontal="center" vertical="center" wrapText="1"/>
    </xf>
    <xf numFmtId="49" fontId="30" fillId="34" borderId="10" xfId="40" quotePrefix="1" applyNumberFormat="1" applyFont="1" applyFill="1" applyBorder="1" applyAlignment="1">
      <alignment horizontal="center" vertical="center" wrapText="1"/>
    </xf>
    <xf numFmtId="49" fontId="30" fillId="34" borderId="11" xfId="40" quotePrefix="1" applyNumberFormat="1" applyFont="1" applyFill="1" applyBorder="1" applyAlignment="1">
      <alignment horizontal="center" vertical="center" wrapText="1"/>
    </xf>
    <xf numFmtId="4" fontId="30" fillId="34" borderId="11" xfId="40" applyNumberFormat="1" applyFont="1" applyFill="1" applyBorder="1" applyAlignment="1">
      <alignment horizontal="center" vertical="center" wrapText="1"/>
    </xf>
    <xf numFmtId="4" fontId="30" fillId="34" borderId="11" xfId="40" applyNumberFormat="1" applyFont="1" applyFill="1" applyBorder="1" applyAlignment="1">
      <alignment horizontal="center" vertical="center"/>
    </xf>
    <xf numFmtId="4" fontId="44" fillId="42" borderId="4" xfId="40" applyNumberFormat="1" applyFont="1" applyFill="1" applyBorder="1" applyAlignment="1">
      <alignment horizontal="center" vertical="center" wrapText="1"/>
    </xf>
    <xf numFmtId="1" fontId="30" fillId="34" borderId="0" xfId="40" applyNumberFormat="1" applyFont="1" applyFill="1" applyBorder="1" applyAlignment="1">
      <alignment horizontal="left"/>
    </xf>
    <xf numFmtId="3" fontId="30" fillId="34" borderId="0" xfId="40" quotePrefix="1" applyNumberFormat="1" applyFont="1" applyFill="1" applyBorder="1" applyAlignment="1">
      <alignment horizontal="left" wrapText="1"/>
    </xf>
    <xf numFmtId="1" fontId="30" fillId="34" borderId="0" xfId="40" applyNumberFormat="1" applyFont="1" applyFill="1" applyBorder="1" applyAlignment="1">
      <alignment horizontal="center"/>
    </xf>
    <xf numFmtId="3" fontId="30" fillId="34" borderId="0" xfId="40" quotePrefix="1" applyNumberFormat="1" applyFont="1" applyFill="1" applyBorder="1" applyAlignment="1">
      <alignment horizontal="center" wrapText="1"/>
    </xf>
    <xf numFmtId="3" fontId="30" fillId="34" borderId="0" xfId="40" quotePrefix="1" applyNumberFormat="1" applyFont="1" applyFill="1" applyBorder="1" applyAlignment="1">
      <alignment horizontal="center"/>
    </xf>
    <xf numFmtId="0" fontId="30" fillId="34" borderId="4" xfId="40" quotePrefix="1" applyNumberFormat="1" applyFont="1" applyFill="1" applyBorder="1" applyAlignment="1">
      <alignment horizontal="center" vertical="center" wrapText="1"/>
    </xf>
    <xf numFmtId="0" fontId="25" fillId="34" borderId="4" xfId="40" quotePrefix="1" applyNumberFormat="1" applyFont="1" applyFill="1" applyBorder="1" applyAlignment="1">
      <alignment horizontal="center" vertical="center" wrapText="1"/>
    </xf>
    <xf numFmtId="0" fontId="30" fillId="34" borderId="1" xfId="40" applyFont="1" applyFill="1" applyBorder="1" applyAlignment="1">
      <alignment horizontal="center"/>
    </xf>
    <xf numFmtId="2" fontId="30" fillId="34" borderId="1" xfId="40" applyNumberFormat="1" applyFont="1" applyFill="1" applyBorder="1" applyAlignment="1">
      <alignment horizontal="center" vertical="center" wrapText="1"/>
    </xf>
    <xf numFmtId="0" fontId="25" fillId="34" borderId="1" xfId="40" applyFont="1" applyFill="1" applyBorder="1" applyAlignment="1">
      <alignment horizontal="center"/>
    </xf>
    <xf numFmtId="2" fontId="25" fillId="34" borderId="1" xfId="40" applyNumberFormat="1" applyFont="1" applyFill="1" applyBorder="1" applyAlignment="1">
      <alignment horizontal="center" vertical="center" wrapText="1"/>
    </xf>
    <xf numFmtId="0" fontId="25" fillId="34" borderId="1" xfId="40" quotePrefix="1" applyNumberFormat="1" applyFont="1" applyFill="1" applyBorder="1" applyAlignment="1">
      <alignment horizontal="center" vertical="center" wrapText="1"/>
    </xf>
    <xf numFmtId="4" fontId="43" fillId="34" borderId="1" xfId="40" applyNumberFormat="1" applyFont="1" applyFill="1" applyBorder="1" applyAlignment="1">
      <alignment horizontal="center" vertical="center" wrapText="1"/>
    </xf>
    <xf numFmtId="4" fontId="30" fillId="34" borderId="2" xfId="40" applyNumberFormat="1" applyFont="1" applyFill="1" applyBorder="1" applyAlignment="1">
      <alignment horizontal="center" vertical="center" wrapText="1"/>
    </xf>
    <xf numFmtId="4" fontId="30" fillId="34" borderId="1" xfId="40" applyNumberFormat="1" applyFont="1" applyFill="1" applyBorder="1" applyAlignment="1">
      <alignment horizontal="center" wrapText="1"/>
    </xf>
    <xf numFmtId="4" fontId="25" fillId="34" borderId="1" xfId="40" applyNumberFormat="1" applyFont="1" applyFill="1" applyBorder="1" applyAlignment="1">
      <alignment horizontal="center" wrapText="1"/>
    </xf>
    <xf numFmtId="0" fontId="25" fillId="34" borderId="2" xfId="0" applyFont="1" applyFill="1" applyBorder="1" applyAlignment="1">
      <alignment horizontal="center" vertical="center"/>
    </xf>
    <xf numFmtId="4" fontId="30" fillId="34" borderId="2" xfId="40" applyNumberFormat="1" applyFont="1" applyFill="1" applyBorder="1" applyAlignment="1">
      <alignment horizontal="center" vertical="center"/>
    </xf>
    <xf numFmtId="3" fontId="30" fillId="36" borderId="34" xfId="40" quotePrefix="1" applyNumberFormat="1" applyFont="1" applyFill="1" applyBorder="1" applyAlignment="1">
      <alignment horizontal="center" vertical="center"/>
    </xf>
    <xf numFmtId="3" fontId="30" fillId="36" borderId="35" xfId="40" quotePrefix="1" applyNumberFormat="1" applyFont="1" applyFill="1" applyBorder="1" applyAlignment="1">
      <alignment horizontal="center" vertical="center"/>
    </xf>
    <xf numFmtId="4" fontId="30" fillId="36" borderId="35" xfId="40" applyNumberFormat="1" applyFont="1" applyFill="1" applyBorder="1" applyAlignment="1">
      <alignment horizontal="center" vertical="center" wrapText="1"/>
    </xf>
    <xf numFmtId="4" fontId="25" fillId="34" borderId="10" xfId="40" applyNumberFormat="1" applyFont="1" applyFill="1" applyBorder="1" applyAlignment="1">
      <alignment horizontal="center" vertical="center" wrapText="1"/>
    </xf>
    <xf numFmtId="4" fontId="30" fillId="40" borderId="1" xfId="40" applyNumberFormat="1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/>
    </xf>
    <xf numFmtId="3" fontId="25" fillId="34" borderId="0" xfId="40" applyNumberFormat="1" applyFont="1" applyFill="1" applyBorder="1" applyAlignment="1">
      <alignment horizontal="center" vertical="center" wrapText="1"/>
    </xf>
    <xf numFmtId="0" fontId="30" fillId="36" borderId="4" xfId="40" applyNumberFormat="1" applyFont="1" applyFill="1" applyBorder="1" applyAlignment="1">
      <alignment horizontal="center" vertical="center" wrapText="1"/>
    </xf>
    <xf numFmtId="4" fontId="30" fillId="34" borderId="4" xfId="40" applyNumberFormat="1" applyFont="1" applyFill="1" applyBorder="1" applyAlignment="1">
      <alignment horizontal="center" vertical="center" wrapText="1"/>
    </xf>
    <xf numFmtId="4" fontId="25" fillId="34" borderId="4" xfId="40" applyNumberFormat="1" applyFont="1" applyFill="1" applyBorder="1" applyAlignment="1">
      <alignment horizontal="center" vertical="center" wrapText="1"/>
    </xf>
    <xf numFmtId="0" fontId="30" fillId="36" borderId="1" xfId="40" applyFont="1" applyFill="1" applyBorder="1" applyAlignment="1">
      <alignment horizontal="center" vertical="center"/>
    </xf>
    <xf numFmtId="0" fontId="30" fillId="36" borderId="1" xfId="40" applyFont="1" applyFill="1" applyBorder="1" applyAlignment="1">
      <alignment horizontal="center" vertical="center" wrapText="1"/>
    </xf>
    <xf numFmtId="4" fontId="30" fillId="36" borderId="1" xfId="40" applyNumberFormat="1" applyFont="1" applyFill="1" applyBorder="1" applyAlignment="1">
      <alignment horizontal="center" wrapText="1"/>
    </xf>
    <xf numFmtId="0" fontId="30" fillId="34" borderId="0" xfId="40" quotePrefix="1" applyNumberFormat="1" applyFont="1" applyFill="1" applyBorder="1" applyAlignment="1">
      <alignment horizontal="center" vertical="center"/>
    </xf>
    <xf numFmtId="4" fontId="30" fillId="34" borderId="0" xfId="40" applyNumberFormat="1" applyFont="1" applyFill="1" applyBorder="1" applyAlignment="1">
      <alignment horizontal="center" wrapText="1"/>
    </xf>
    <xf numFmtId="0" fontId="30" fillId="36" borderId="4" xfId="40" applyFont="1" applyFill="1" applyBorder="1" applyAlignment="1">
      <alignment horizontal="center" vertical="center"/>
    </xf>
    <xf numFmtId="0" fontId="30" fillId="36" borderId="4" xfId="40" applyFont="1" applyFill="1" applyBorder="1" applyAlignment="1">
      <alignment horizontal="center" vertical="center" wrapText="1"/>
    </xf>
    <xf numFmtId="4" fontId="30" fillId="36" borderId="4" xfId="40" applyNumberFormat="1" applyFont="1" applyFill="1" applyBorder="1" applyAlignment="1">
      <alignment horizontal="center" wrapText="1"/>
    </xf>
    <xf numFmtId="0" fontId="30" fillId="34" borderId="0" xfId="40" quotePrefix="1" applyNumberFormat="1" applyFont="1" applyFill="1" applyBorder="1" applyAlignment="1">
      <alignment horizontal="center" vertical="center" wrapText="1"/>
    </xf>
    <xf numFmtId="0" fontId="25" fillId="36" borderId="4" xfId="40" quotePrefix="1" applyNumberFormat="1" applyFont="1" applyFill="1" applyBorder="1" applyAlignment="1">
      <alignment horizontal="center" vertical="center" wrapText="1"/>
    </xf>
    <xf numFmtId="4" fontId="30" fillId="36" borderId="4" xfId="40" quotePrefix="1" applyNumberFormat="1" applyFont="1" applyFill="1" applyBorder="1" applyAlignment="1">
      <alignment horizontal="center" vertical="center" wrapText="1"/>
    </xf>
    <xf numFmtId="4" fontId="30" fillId="36" borderId="33" xfId="40" quotePrefix="1" applyNumberFormat="1" applyFont="1" applyFill="1" applyBorder="1" applyAlignment="1">
      <alignment horizontal="center" vertical="center" wrapText="1"/>
    </xf>
    <xf numFmtId="4" fontId="30" fillId="34" borderId="10" xfId="40" applyNumberFormat="1" applyFont="1" applyFill="1" applyBorder="1" applyAlignment="1">
      <alignment horizontal="center" vertical="center" wrapText="1"/>
    </xf>
    <xf numFmtId="4" fontId="30" fillId="34" borderId="41" xfId="40" applyNumberFormat="1" applyFont="1" applyFill="1" applyBorder="1" applyAlignment="1">
      <alignment horizontal="center" vertical="center" wrapText="1"/>
    </xf>
    <xf numFmtId="4" fontId="25" fillId="34" borderId="25" xfId="40" quotePrefix="1" applyNumberFormat="1" applyFont="1" applyFill="1" applyBorder="1" applyAlignment="1">
      <alignment horizontal="center" vertical="center" wrapText="1"/>
    </xf>
    <xf numFmtId="0" fontId="30" fillId="34" borderId="2" xfId="40" quotePrefix="1" applyNumberFormat="1" applyFont="1" applyFill="1" applyBorder="1" applyAlignment="1">
      <alignment horizontal="center" vertical="center"/>
    </xf>
    <xf numFmtId="0" fontId="25" fillId="36" borderId="1" xfId="40" applyFont="1" applyFill="1" applyBorder="1" applyAlignment="1">
      <alignment horizontal="center" vertical="center"/>
    </xf>
    <xf numFmtId="4" fontId="30" fillId="40" borderId="1" xfId="40" applyNumberFormat="1" applyFont="1" applyFill="1" applyBorder="1" applyAlignment="1">
      <alignment horizontal="center" wrapText="1"/>
    </xf>
    <xf numFmtId="4" fontId="46" fillId="34" borderId="1" xfId="40" applyNumberFormat="1" applyFont="1" applyFill="1" applyBorder="1" applyAlignment="1">
      <alignment horizontal="center" vertical="center" wrapText="1"/>
    </xf>
    <xf numFmtId="4" fontId="30" fillId="34" borderId="0" xfId="40" applyNumberFormat="1" applyFont="1" applyFill="1" applyBorder="1" applyAlignment="1">
      <alignment horizontal="center"/>
    </xf>
    <xf numFmtId="4" fontId="30" fillId="37" borderId="1" xfId="40" applyNumberFormat="1" applyFont="1" applyFill="1" applyBorder="1" applyAlignment="1">
      <alignment horizontal="center" vertical="center" wrapText="1"/>
    </xf>
    <xf numFmtId="4" fontId="30" fillId="40" borderId="6" xfId="40" applyNumberFormat="1" applyFont="1" applyFill="1" applyBorder="1" applyAlignment="1">
      <alignment horizontal="center" wrapText="1"/>
    </xf>
    <xf numFmtId="4" fontId="44" fillId="41" borderId="1" xfId="40" applyNumberFormat="1" applyFont="1" applyFill="1" applyBorder="1" applyAlignment="1">
      <alignment horizontal="center" wrapText="1"/>
    </xf>
    <xf numFmtId="3" fontId="45" fillId="34" borderId="0" xfId="40" applyNumberFormat="1" applyFont="1" applyFill="1" applyBorder="1" applyAlignment="1">
      <alignment horizontal="center" wrapText="1"/>
    </xf>
    <xf numFmtId="3" fontId="45" fillId="34" borderId="0" xfId="40" applyNumberFormat="1" applyFont="1" applyFill="1" applyBorder="1" applyAlignment="1">
      <alignment horizontal="center"/>
    </xf>
    <xf numFmtId="0" fontId="30" fillId="36" borderId="33" xfId="40" quotePrefix="1" applyNumberFormat="1" applyFont="1" applyFill="1" applyBorder="1" applyAlignment="1">
      <alignment horizontal="center" vertical="center" wrapText="1"/>
    </xf>
    <xf numFmtId="0" fontId="30" fillId="36" borderId="36" xfId="40" quotePrefix="1" applyNumberFormat="1" applyFont="1" applyFill="1" applyBorder="1" applyAlignment="1">
      <alignment horizontal="center" vertical="center" wrapText="1"/>
    </xf>
    <xf numFmtId="4" fontId="30" fillId="34" borderId="0" xfId="40" quotePrefix="1" applyNumberFormat="1" applyFont="1" applyFill="1" applyBorder="1" applyAlignment="1">
      <alignment horizontal="center" wrapText="1"/>
    </xf>
    <xf numFmtId="4" fontId="45" fillId="34" borderId="0" xfId="40" applyNumberFormat="1" applyFont="1" applyFill="1" applyBorder="1" applyAlignment="1">
      <alignment horizontal="center" wrapText="1"/>
    </xf>
    <xf numFmtId="4" fontId="45" fillId="34" borderId="0" xfId="40" applyNumberFormat="1" applyFont="1" applyFill="1" applyBorder="1" applyAlignment="1">
      <alignment horizontal="center" vertical="center" wrapText="1"/>
    </xf>
    <xf numFmtId="4" fontId="45" fillId="34" borderId="0" xfId="40" applyNumberFormat="1" applyFont="1" applyFill="1" applyBorder="1" applyAlignment="1">
      <alignment horizontal="center" vertical="center"/>
    </xf>
    <xf numFmtId="0" fontId="30" fillId="36" borderId="7" xfId="40" quotePrefix="1" applyNumberFormat="1" applyFont="1" applyFill="1" applyBorder="1" applyAlignment="1">
      <alignment horizontal="center" vertical="center" wrapText="1"/>
    </xf>
    <xf numFmtId="0" fontId="25" fillId="34" borderId="0" xfId="40" applyFont="1" applyFill="1" applyBorder="1" applyAlignment="1">
      <alignment horizontal="center" vertical="center"/>
    </xf>
    <xf numFmtId="0" fontId="25" fillId="34" borderId="0" xfId="40" applyFont="1" applyFill="1" applyBorder="1" applyAlignment="1">
      <alignment horizontal="center" vertical="center" wrapText="1"/>
    </xf>
    <xf numFmtId="0" fontId="47" fillId="34" borderId="0" xfId="40" applyFont="1" applyFill="1" applyBorder="1" applyAlignment="1">
      <alignment horizontal="center" vertical="center" wrapText="1"/>
    </xf>
    <xf numFmtId="0" fontId="47" fillId="34" borderId="0" xfId="40" applyFont="1" applyFill="1" applyBorder="1" applyAlignment="1">
      <alignment horizontal="center" vertical="center"/>
    </xf>
    <xf numFmtId="0" fontId="45" fillId="34" borderId="0" xfId="40" quotePrefix="1" applyNumberFormat="1" applyFont="1" applyFill="1" applyBorder="1" applyAlignment="1">
      <alignment horizontal="center" vertical="center" wrapText="1"/>
    </xf>
    <xf numFmtId="0" fontId="25" fillId="34" borderId="1" xfId="40" quotePrefix="1" applyNumberFormat="1" applyFont="1" applyFill="1" applyBorder="1" applyAlignment="1">
      <alignment horizontal="center" vertical="center"/>
    </xf>
    <xf numFmtId="0" fontId="25" fillId="34" borderId="9" xfId="40" quotePrefix="1" applyNumberFormat="1" applyFont="1" applyFill="1" applyBorder="1" applyAlignment="1">
      <alignment horizontal="center" vertical="center" wrapText="1"/>
    </xf>
    <xf numFmtId="4" fontId="30" fillId="36" borderId="6" xfId="40" applyNumberFormat="1" applyFont="1" applyFill="1" applyBorder="1" applyAlignment="1">
      <alignment horizontal="center" vertical="center" wrapText="1"/>
    </xf>
    <xf numFmtId="0" fontId="30" fillId="34" borderId="4" xfId="40" applyFont="1" applyFill="1" applyBorder="1" applyAlignment="1">
      <alignment horizontal="center" vertical="center"/>
    </xf>
    <xf numFmtId="0" fontId="30" fillId="34" borderId="4" xfId="40" applyFont="1" applyFill="1" applyBorder="1" applyAlignment="1">
      <alignment horizontal="center" vertical="center" wrapText="1"/>
    </xf>
    <xf numFmtId="0" fontId="48" fillId="34" borderId="0" xfId="40" quotePrefix="1" applyNumberFormat="1" applyFont="1" applyFill="1" applyBorder="1" applyAlignment="1">
      <alignment horizontal="center" vertical="center"/>
    </xf>
    <xf numFmtId="4" fontId="48" fillId="34" borderId="0" xfId="40" applyNumberFormat="1" applyFont="1" applyFill="1" applyBorder="1" applyAlignment="1">
      <alignment horizontal="center" vertical="center" wrapText="1"/>
    </xf>
    <xf numFmtId="0" fontId="25" fillId="34" borderId="5" xfId="40" applyFont="1" applyFill="1" applyBorder="1" applyAlignment="1">
      <alignment horizontal="center" vertical="center"/>
    </xf>
    <xf numFmtId="0" fontId="25" fillId="34" borderId="5" xfId="40" applyFont="1" applyFill="1" applyBorder="1" applyAlignment="1">
      <alignment horizontal="center" vertical="center" wrapText="1"/>
    </xf>
    <xf numFmtId="0" fontId="30" fillId="36" borderId="1" xfId="40" quotePrefix="1" applyNumberFormat="1" applyFont="1" applyFill="1" applyBorder="1" applyAlignment="1">
      <alignment horizontal="center" vertical="center" wrapText="1"/>
    </xf>
    <xf numFmtId="4" fontId="42" fillId="34" borderId="0" xfId="40" applyNumberFormat="1" applyFont="1" applyFill="1" applyBorder="1" applyAlignment="1">
      <alignment horizontal="center" vertical="center" wrapText="1"/>
    </xf>
    <xf numFmtId="4" fontId="42" fillId="34" borderId="0" xfId="40" applyNumberFormat="1" applyFont="1" applyFill="1" applyBorder="1" applyAlignment="1">
      <alignment horizontal="center" vertical="center"/>
    </xf>
    <xf numFmtId="0" fontId="42" fillId="36" borderId="4" xfId="40" quotePrefix="1" applyNumberFormat="1" applyFont="1" applyFill="1" applyBorder="1" applyAlignment="1">
      <alignment horizontal="left" vertical="center" wrapText="1"/>
    </xf>
    <xf numFmtId="4" fontId="42" fillId="36" borderId="4" xfId="40" applyNumberFormat="1" applyFont="1" applyFill="1" applyBorder="1" applyAlignment="1">
      <alignment horizontal="center" vertical="center" wrapText="1"/>
    </xf>
    <xf numFmtId="0" fontId="49" fillId="34" borderId="1" xfId="40" applyFont="1" applyFill="1" applyBorder="1" applyAlignment="1">
      <alignment horizontal="left" vertical="center"/>
    </xf>
    <xf numFmtId="0" fontId="49" fillId="34" borderId="1" xfId="40" applyFont="1" applyFill="1" applyBorder="1" applyAlignment="1">
      <alignment vertical="center" wrapText="1"/>
    </xf>
    <xf numFmtId="4" fontId="49" fillId="34" borderId="1" xfId="40" applyNumberFormat="1" applyFont="1" applyFill="1" applyBorder="1" applyAlignment="1">
      <alignment horizontal="center" vertical="center" wrapText="1"/>
    </xf>
    <xf numFmtId="0" fontId="46" fillId="34" borderId="1" xfId="40" applyFont="1" applyFill="1" applyBorder="1" applyAlignment="1">
      <alignment horizontal="left" vertical="center"/>
    </xf>
    <xf numFmtId="0" fontId="46" fillId="34" borderId="1" xfId="40" applyFont="1" applyFill="1" applyBorder="1" applyAlignment="1">
      <alignment vertical="center" wrapText="1"/>
    </xf>
    <xf numFmtId="4" fontId="42" fillId="36" borderId="1" xfId="40" applyNumberFormat="1" applyFont="1" applyFill="1" applyBorder="1" applyAlignment="1">
      <alignment horizontal="center" vertical="center" wrapText="1"/>
    </xf>
    <xf numFmtId="0" fontId="30" fillId="36" borderId="26" xfId="40" quotePrefix="1" applyNumberFormat="1" applyFont="1" applyFill="1" applyBorder="1" applyAlignment="1">
      <alignment horizontal="center" vertical="center" wrapText="1"/>
    </xf>
    <xf numFmtId="0" fontId="25" fillId="34" borderId="6" xfId="40" applyFont="1" applyFill="1" applyBorder="1" applyAlignment="1">
      <alignment horizontal="center" vertical="center"/>
    </xf>
    <xf numFmtId="0" fontId="25" fillId="34" borderId="6" xfId="40" applyFont="1" applyFill="1" applyBorder="1" applyAlignment="1">
      <alignment horizontal="center" vertical="center" wrapText="1"/>
    </xf>
    <xf numFmtId="0" fontId="30" fillId="34" borderId="6" xfId="40" applyFont="1" applyFill="1" applyBorder="1" applyAlignment="1">
      <alignment horizontal="center" vertical="center"/>
    </xf>
    <xf numFmtId="0" fontId="30" fillId="34" borderId="6" xfId="40" applyFont="1" applyFill="1" applyBorder="1" applyAlignment="1">
      <alignment horizontal="center" vertical="center" wrapText="1"/>
    </xf>
    <xf numFmtId="0" fontId="25" fillId="34" borderId="4" xfId="40" applyFont="1" applyFill="1" applyBorder="1" applyAlignment="1">
      <alignment horizontal="center" vertical="center"/>
    </xf>
    <xf numFmtId="4" fontId="30" fillId="36" borderId="9" xfId="40" applyNumberFormat="1" applyFont="1" applyFill="1" applyBorder="1" applyAlignment="1">
      <alignment horizontal="center" vertical="center" wrapText="1"/>
    </xf>
    <xf numFmtId="4" fontId="30" fillId="36" borderId="4" xfId="40" applyNumberFormat="1" applyFont="1" applyFill="1" applyBorder="1" applyAlignment="1">
      <alignment horizontal="center" vertical="center"/>
    </xf>
    <xf numFmtId="3" fontId="45" fillId="34" borderId="0" xfId="40" quotePrefix="1" applyNumberFormat="1" applyFont="1" applyFill="1" applyBorder="1" applyAlignment="1">
      <alignment horizontal="center" vertical="center" wrapText="1"/>
    </xf>
    <xf numFmtId="4" fontId="30" fillId="40" borderId="4" xfId="40" applyNumberFormat="1" applyFont="1" applyFill="1" applyBorder="1" applyAlignment="1">
      <alignment horizontal="center" vertical="center" wrapText="1"/>
    </xf>
    <xf numFmtId="4" fontId="44" fillId="41" borderId="4" xfId="40" applyNumberFormat="1" applyFont="1" applyFill="1" applyBorder="1" applyAlignment="1">
      <alignment horizontal="center" vertical="center" wrapText="1"/>
    </xf>
    <xf numFmtId="4" fontId="44" fillId="42" borderId="4" xfId="40" applyNumberFormat="1" applyFont="1" applyFill="1" applyBorder="1" applyAlignment="1">
      <alignment horizontal="center" wrapText="1"/>
    </xf>
    <xf numFmtId="3" fontId="30" fillId="34" borderId="1" xfId="40" applyNumberFormat="1" applyFont="1" applyFill="1" applyBorder="1" applyAlignment="1">
      <alignment horizontal="center" vertical="center"/>
    </xf>
    <xf numFmtId="3" fontId="30" fillId="34" borderId="1" xfId="40" applyNumberFormat="1" applyFont="1" applyFill="1" applyBorder="1" applyAlignment="1">
      <alignment horizontal="center" vertical="center" wrapText="1"/>
    </xf>
    <xf numFmtId="49" fontId="30" fillId="34" borderId="4" xfId="40" applyNumberFormat="1" applyFont="1" applyFill="1" applyBorder="1" applyAlignment="1">
      <alignment horizontal="center" vertical="center"/>
    </xf>
    <xf numFmtId="49" fontId="30" fillId="34" borderId="4" xfId="40" applyNumberFormat="1" applyFont="1" applyFill="1" applyBorder="1" applyAlignment="1">
      <alignment horizontal="center" vertical="center" wrapText="1"/>
    </xf>
    <xf numFmtId="0" fontId="25" fillId="34" borderId="4" xfId="40" applyNumberFormat="1" applyFont="1" applyFill="1" applyBorder="1" applyAlignment="1">
      <alignment horizontal="center" vertical="center" wrapText="1"/>
    </xf>
    <xf numFmtId="0" fontId="25" fillId="34" borderId="4" xfId="40" applyNumberFormat="1" applyFont="1" applyFill="1" applyBorder="1" applyAlignment="1">
      <alignment horizontal="center" vertical="center"/>
    </xf>
    <xf numFmtId="49" fontId="30" fillId="34" borderId="1" xfId="40" applyNumberFormat="1" applyFont="1" applyFill="1" applyBorder="1" applyAlignment="1">
      <alignment horizontal="center" vertical="center"/>
    </xf>
    <xf numFmtId="49" fontId="25" fillId="34" borderId="1" xfId="40" applyNumberFormat="1" applyFont="1" applyFill="1" applyBorder="1" applyAlignment="1">
      <alignment horizontal="center" vertical="center"/>
    </xf>
    <xf numFmtId="49" fontId="30" fillId="34" borderId="1" xfId="40" applyNumberFormat="1" applyFont="1" applyFill="1" applyBorder="1" applyAlignment="1">
      <alignment horizontal="center" vertical="center" wrapText="1"/>
    </xf>
    <xf numFmtId="0" fontId="25" fillId="34" borderId="1" xfId="40" applyNumberFormat="1" applyFont="1" applyFill="1" applyBorder="1" applyAlignment="1">
      <alignment horizontal="center" wrapText="1"/>
    </xf>
    <xf numFmtId="0" fontId="25" fillId="34" borderId="1" xfId="40" applyNumberFormat="1" applyFont="1" applyFill="1" applyBorder="1" applyAlignment="1">
      <alignment horizontal="center" vertical="center" wrapText="1"/>
    </xf>
    <xf numFmtId="3" fontId="30" fillId="34" borderId="1" xfId="40" applyNumberFormat="1" applyFont="1" applyFill="1" applyBorder="1" applyAlignment="1">
      <alignment horizontal="center" wrapText="1"/>
    </xf>
    <xf numFmtId="3" fontId="30" fillId="36" borderId="10" xfId="40" applyNumberFormat="1" applyFont="1" applyFill="1" applyBorder="1" applyAlignment="1">
      <alignment horizontal="left"/>
    </xf>
    <xf numFmtId="0" fontId="25" fillId="36" borderId="9" xfId="40" applyFont="1" applyFill="1" applyBorder="1" applyAlignment="1">
      <alignment horizontal="left"/>
    </xf>
    <xf numFmtId="4" fontId="30" fillId="37" borderId="1" xfId="40" applyNumberFormat="1" applyFont="1" applyFill="1" applyBorder="1" applyAlignment="1">
      <alignment horizontal="center" wrapText="1"/>
    </xf>
    <xf numFmtId="4" fontId="44" fillId="43" borderId="6" xfId="40" applyNumberFormat="1" applyFont="1" applyFill="1" applyBorder="1" applyAlignment="1">
      <alignment horizontal="center" wrapText="1"/>
    </xf>
    <xf numFmtId="3" fontId="44" fillId="43" borderId="4" xfId="40" applyNumberFormat="1" applyFont="1" applyFill="1" applyBorder="1" applyAlignment="1">
      <alignment horizontal="center" wrapText="1"/>
    </xf>
    <xf numFmtId="4" fontId="30" fillId="43" borderId="4" xfId="40" applyNumberFormat="1" applyFont="1" applyFill="1" applyBorder="1" applyAlignment="1">
      <alignment horizontal="center" wrapText="1"/>
    </xf>
    <xf numFmtId="4" fontId="44" fillId="43" borderId="4" xfId="40" applyNumberFormat="1" applyFont="1" applyFill="1" applyBorder="1" applyAlignment="1">
      <alignment horizontal="center" wrapText="1"/>
    </xf>
    <xf numFmtId="4" fontId="44" fillId="43" borderId="4" xfId="40" applyNumberFormat="1" applyFont="1" applyFill="1" applyBorder="1" applyAlignment="1">
      <alignment horizontal="center" vertical="center" wrapText="1"/>
    </xf>
    <xf numFmtId="4" fontId="30" fillId="43" borderId="4" xfId="40" applyNumberFormat="1" applyFont="1" applyFill="1" applyBorder="1" applyAlignment="1">
      <alignment horizontal="center" vertical="center"/>
    </xf>
    <xf numFmtId="3" fontId="44" fillId="34" borderId="0" xfId="40" applyNumberFormat="1" applyFont="1" applyFill="1" applyBorder="1" applyAlignment="1">
      <alignment horizontal="center" wrapText="1"/>
    </xf>
    <xf numFmtId="4" fontId="44" fillId="34" borderId="0" xfId="40" applyNumberFormat="1" applyFont="1" applyFill="1" applyBorder="1" applyAlignment="1">
      <alignment horizontal="center" wrapText="1"/>
    </xf>
    <xf numFmtId="4" fontId="44" fillId="34" borderId="0" xfId="40" applyNumberFormat="1" applyFont="1" applyFill="1" applyBorder="1" applyAlignment="1">
      <alignment horizontal="center" vertical="center" wrapText="1"/>
    </xf>
    <xf numFmtId="0" fontId="44" fillId="34" borderId="0" xfId="40" quotePrefix="1" applyNumberFormat="1" applyFont="1" applyFill="1" applyBorder="1" applyAlignment="1">
      <alignment horizontal="center" vertical="center" wrapText="1"/>
    </xf>
    <xf numFmtId="0" fontId="30" fillId="37" borderId="42" xfId="39" applyFont="1" applyFill="1" applyBorder="1" applyAlignment="1">
      <alignment horizontal="center" vertical="center" wrapText="1"/>
    </xf>
    <xf numFmtId="3" fontId="30" fillId="36" borderId="10" xfId="40" quotePrefix="1" applyNumberFormat="1" applyFont="1" applyFill="1" applyBorder="1" applyAlignment="1">
      <alignment horizontal="center" vertical="center"/>
    </xf>
    <xf numFmtId="3" fontId="30" fillId="36" borderId="9" xfId="40" quotePrefix="1" applyNumberFormat="1" applyFont="1" applyFill="1" applyBorder="1" applyAlignment="1">
      <alignment horizontal="center" vertical="center"/>
    </xf>
    <xf numFmtId="49" fontId="30" fillId="36" borderId="10" xfId="40" quotePrefix="1" applyNumberFormat="1" applyFont="1" applyFill="1" applyBorder="1" applyAlignment="1">
      <alignment horizontal="center" vertical="center" wrapText="1"/>
    </xf>
    <xf numFmtId="49" fontId="30" fillId="36" borderId="9" xfId="40" quotePrefix="1" applyNumberFormat="1" applyFont="1" applyFill="1" applyBorder="1" applyAlignment="1">
      <alignment horizontal="center" vertical="center" wrapText="1"/>
    </xf>
    <xf numFmtId="0" fontId="30" fillId="34" borderId="33" xfId="40" quotePrefix="1" applyNumberFormat="1" applyFont="1" applyFill="1" applyBorder="1" applyAlignment="1">
      <alignment horizontal="center" vertical="center" wrapText="1"/>
    </xf>
    <xf numFmtId="0" fontId="30" fillId="34" borderId="7" xfId="40" quotePrefix="1" applyNumberFormat="1" applyFont="1" applyFill="1" applyBorder="1" applyAlignment="1">
      <alignment horizontal="center" vertical="center" wrapText="1"/>
    </xf>
    <xf numFmtId="49" fontId="30" fillId="39" borderId="10" xfId="40" quotePrefix="1" applyNumberFormat="1" applyFont="1" applyFill="1" applyBorder="1" applyAlignment="1">
      <alignment horizontal="center" vertical="center" wrapText="1"/>
    </xf>
    <xf numFmtId="49" fontId="30" fillId="39" borderId="9" xfId="40" quotePrefix="1" applyNumberFormat="1" applyFont="1" applyFill="1" applyBorder="1" applyAlignment="1">
      <alignment horizontal="center" vertical="center" wrapText="1"/>
    </xf>
    <xf numFmtId="3" fontId="44" fillId="42" borderId="10" xfId="40" quotePrefix="1" applyNumberFormat="1" applyFont="1" applyFill="1" applyBorder="1" applyAlignment="1">
      <alignment horizontal="center" vertical="center"/>
    </xf>
    <xf numFmtId="3" fontId="44" fillId="42" borderId="9" xfId="40" quotePrefix="1" applyNumberFormat="1" applyFont="1" applyFill="1" applyBorder="1" applyAlignment="1">
      <alignment horizontal="center" vertical="center"/>
    </xf>
    <xf numFmtId="3" fontId="30" fillId="34" borderId="0" xfId="40" applyNumberFormat="1" applyFont="1" applyFill="1" applyBorder="1" applyAlignment="1">
      <alignment horizontal="center"/>
    </xf>
    <xf numFmtId="3" fontId="30" fillId="34" borderId="0" xfId="40" quotePrefix="1" applyNumberFormat="1" applyFont="1" applyFill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29" fillId="0" borderId="0" xfId="39" applyFont="1" applyAlignment="1">
      <alignment horizontal="center" wrapText="1"/>
    </xf>
    <xf numFmtId="0" fontId="30" fillId="0" borderId="0" xfId="39" applyFont="1" applyAlignment="1">
      <alignment horizontal="center" wrapText="1"/>
    </xf>
    <xf numFmtId="0" fontId="30" fillId="0" borderId="0" xfId="39" applyFont="1" applyBorder="1" applyAlignment="1">
      <alignment horizontal="center" wrapText="1"/>
    </xf>
    <xf numFmtId="3" fontId="30" fillId="0" borderId="0" xfId="39" applyNumberFormat="1" applyFont="1" applyBorder="1" applyAlignment="1">
      <alignment horizontal="center" vertical="center" wrapText="1"/>
    </xf>
    <xf numFmtId="3" fontId="30" fillId="36" borderId="10" xfId="39" quotePrefix="1" applyNumberFormat="1" applyFont="1" applyFill="1" applyBorder="1" applyAlignment="1">
      <alignment horizontal="center" vertical="center"/>
    </xf>
    <xf numFmtId="3" fontId="30" fillId="36" borderId="9" xfId="39" quotePrefix="1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3" fontId="45" fillId="34" borderId="0" xfId="40" quotePrefix="1" applyNumberFormat="1" applyFont="1" applyFill="1" applyBorder="1" applyAlignment="1">
      <alignment horizontal="left" vertical="center" wrapText="1"/>
    </xf>
    <xf numFmtId="49" fontId="30" fillId="34" borderId="0" xfId="40" applyNumberFormat="1" applyFont="1" applyFill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49" fontId="30" fillId="34" borderId="40" xfId="40" applyNumberFormat="1" applyFont="1" applyFill="1" applyBorder="1" applyAlignment="1">
      <alignment horizontal="left"/>
    </xf>
    <xf numFmtId="0" fontId="39" fillId="0" borderId="40" xfId="0" applyFont="1" applyBorder="1" applyAlignment="1">
      <alignment horizontal="left"/>
    </xf>
    <xf numFmtId="0" fontId="32" fillId="0" borderId="0" xfId="39" applyFont="1" applyAlignment="1">
      <alignment horizontal="center" wrapText="1"/>
    </xf>
    <xf numFmtId="0" fontId="30" fillId="34" borderId="0" xfId="40" applyNumberFormat="1" applyFont="1" applyFill="1" applyBorder="1" applyAlignment="1">
      <alignment horizontal="center" wrapText="1"/>
    </xf>
    <xf numFmtId="3" fontId="30" fillId="34" borderId="0" xfId="40" applyNumberFormat="1" applyFont="1" applyFill="1" applyBorder="1" applyAlignment="1">
      <alignment horizontal="center" vertical="center" wrapText="1"/>
    </xf>
    <xf numFmtId="3" fontId="30" fillId="36" borderId="10" xfId="39" applyNumberFormat="1" applyFont="1" applyFill="1" applyBorder="1" applyAlignment="1">
      <alignment horizontal="center" vertical="center"/>
    </xf>
    <xf numFmtId="3" fontId="30" fillId="36" borderId="9" xfId="39" applyNumberFormat="1" applyFont="1" applyFill="1" applyBorder="1" applyAlignment="1">
      <alignment horizontal="center" vertical="center"/>
    </xf>
    <xf numFmtId="4" fontId="30" fillId="0" borderId="0" xfId="39" applyNumberFormat="1" applyFont="1" applyAlignment="1">
      <alignment horizontal="center" wrapText="1"/>
    </xf>
    <xf numFmtId="3" fontId="30" fillId="0" borderId="0" xfId="39" applyNumberFormat="1" applyFont="1" applyAlignment="1">
      <alignment horizontal="center" wrapText="1"/>
    </xf>
    <xf numFmtId="0" fontId="25" fillId="0" borderId="0" xfId="39" applyFont="1" applyFill="1" applyBorder="1" applyAlignment="1" applyProtection="1">
      <alignment horizontal="center" vertical="center" wrapText="1"/>
    </xf>
    <xf numFmtId="0" fontId="40" fillId="0" borderId="0" xfId="39" applyFont="1" applyAlignment="1">
      <alignment horizontal="center"/>
    </xf>
    <xf numFmtId="0" fontId="41" fillId="0" borderId="0" xfId="0" applyFont="1" applyAlignment="1">
      <alignment horizontal="center"/>
    </xf>
    <xf numFmtId="49" fontId="30" fillId="34" borderId="0" xfId="40" applyNumberFormat="1" applyFont="1" applyFill="1" applyBorder="1" applyAlignment="1">
      <alignment horizontal="left"/>
    </xf>
    <xf numFmtId="0" fontId="39" fillId="0" borderId="0" xfId="0" applyFont="1" applyAlignment="1">
      <alignment horizontal="left"/>
    </xf>
    <xf numFmtId="3" fontId="30" fillId="34" borderId="2" xfId="40" quotePrefix="1" applyNumberFormat="1" applyFont="1" applyFill="1" applyBorder="1" applyAlignment="1">
      <alignment horizontal="center" vertical="center" wrapText="1"/>
    </xf>
    <xf numFmtId="3" fontId="30" fillId="38" borderId="10" xfId="40" quotePrefix="1" applyNumberFormat="1" applyFont="1" applyFill="1" applyBorder="1" applyAlignment="1">
      <alignment horizontal="center" vertical="center"/>
    </xf>
    <xf numFmtId="3" fontId="30" fillId="38" borderId="9" xfId="40" quotePrefix="1" applyNumberFormat="1" applyFont="1" applyFill="1" applyBorder="1" applyAlignment="1">
      <alignment horizontal="center" vertical="center"/>
    </xf>
    <xf numFmtId="3" fontId="30" fillId="34" borderId="0" xfId="40" quotePrefix="1" applyNumberFormat="1" applyFont="1" applyFill="1" applyBorder="1" applyAlignment="1">
      <alignment horizontal="center" vertical="center"/>
    </xf>
    <xf numFmtId="3" fontId="30" fillId="34" borderId="0" xfId="40" applyNumberFormat="1" applyFont="1" applyFill="1" applyBorder="1" applyAlignment="1">
      <alignment horizontal="left"/>
    </xf>
    <xf numFmtId="3" fontId="30" fillId="34" borderId="0" xfId="40" applyNumberFormat="1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3" fontId="30" fillId="40" borderId="10" xfId="40" quotePrefix="1" applyNumberFormat="1" applyFont="1" applyFill="1" applyBorder="1" applyAlignment="1">
      <alignment horizontal="center" vertical="center" wrapText="1"/>
    </xf>
    <xf numFmtId="3" fontId="30" fillId="40" borderId="9" xfId="40" quotePrefix="1" applyNumberFormat="1" applyFont="1" applyFill="1" applyBorder="1" applyAlignment="1">
      <alignment horizontal="center" vertical="center" wrapText="1"/>
    </xf>
    <xf numFmtId="3" fontId="45" fillId="34" borderId="0" xfId="40" quotePrefix="1" applyNumberFormat="1" applyFont="1" applyFill="1" applyBorder="1" applyAlignment="1">
      <alignment horizontal="left" vertical="center"/>
    </xf>
    <xf numFmtId="0" fontId="30" fillId="36" borderId="10" xfId="40" quotePrefix="1" applyNumberFormat="1" applyFont="1" applyFill="1" applyBorder="1" applyAlignment="1">
      <alignment horizontal="center" vertical="center"/>
    </xf>
    <xf numFmtId="0" fontId="30" fillId="36" borderId="9" xfId="40" quotePrefix="1" applyNumberFormat="1" applyFont="1" applyFill="1" applyBorder="1" applyAlignment="1">
      <alignment horizontal="center" vertical="center"/>
    </xf>
    <xf numFmtId="3" fontId="30" fillId="40" borderId="10" xfId="40" quotePrefix="1" applyNumberFormat="1" applyFont="1" applyFill="1" applyBorder="1" applyAlignment="1">
      <alignment horizontal="center" wrapText="1"/>
    </xf>
    <xf numFmtId="3" fontId="30" fillId="40" borderId="9" xfId="40" quotePrefix="1" applyNumberFormat="1" applyFont="1" applyFill="1" applyBorder="1" applyAlignment="1">
      <alignment horizontal="center" wrapText="1"/>
    </xf>
    <xf numFmtId="3" fontId="45" fillId="34" borderId="0" xfId="40" quotePrefix="1" applyNumberFormat="1" applyFont="1" applyFill="1" applyBorder="1" applyAlignment="1">
      <alignment horizontal="left"/>
    </xf>
    <xf numFmtId="3" fontId="44" fillId="41" borderId="10" xfId="40" quotePrefix="1" applyNumberFormat="1" applyFont="1" applyFill="1" applyBorder="1" applyAlignment="1">
      <alignment horizontal="center" wrapText="1"/>
    </xf>
    <xf numFmtId="3" fontId="44" fillId="41" borderId="9" xfId="40" quotePrefix="1" applyNumberFormat="1" applyFont="1" applyFill="1" applyBorder="1" applyAlignment="1">
      <alignment horizontal="center" wrapText="1"/>
    </xf>
    <xf numFmtId="0" fontId="30" fillId="40" borderId="10" xfId="40" quotePrefix="1" applyNumberFormat="1" applyFont="1" applyFill="1" applyBorder="1" applyAlignment="1">
      <alignment horizontal="center" vertical="center" wrapText="1"/>
    </xf>
    <xf numFmtId="0" fontId="30" fillId="40" borderId="9" xfId="40" quotePrefix="1" applyNumberFormat="1" applyFont="1" applyFill="1" applyBorder="1" applyAlignment="1">
      <alignment horizontal="center" vertical="center" wrapText="1"/>
    </xf>
    <xf numFmtId="0" fontId="30" fillId="37" borderId="10" xfId="40" quotePrefix="1" applyNumberFormat="1" applyFont="1" applyFill="1" applyBorder="1" applyAlignment="1">
      <alignment horizontal="center" vertical="center"/>
    </xf>
    <xf numFmtId="0" fontId="30" fillId="37" borderId="9" xfId="40" quotePrefix="1" applyNumberFormat="1" applyFont="1" applyFill="1" applyBorder="1" applyAlignment="1">
      <alignment horizontal="center" vertical="center"/>
    </xf>
    <xf numFmtId="4" fontId="30" fillId="34" borderId="0" xfId="40" quotePrefix="1" applyNumberFormat="1" applyFont="1" applyFill="1" applyBorder="1" applyAlignment="1">
      <alignment wrapText="1"/>
    </xf>
    <xf numFmtId="4" fontId="30" fillId="40" borderId="10" xfId="40" quotePrefix="1" applyNumberFormat="1" applyFont="1" applyFill="1" applyBorder="1" applyAlignment="1">
      <alignment horizontal="center" wrapText="1"/>
    </xf>
    <xf numFmtId="4" fontId="30" fillId="40" borderId="9" xfId="40" quotePrefix="1" applyNumberFormat="1" applyFont="1" applyFill="1" applyBorder="1" applyAlignment="1">
      <alignment horizontal="center" wrapText="1"/>
    </xf>
    <xf numFmtId="4" fontId="45" fillId="34" borderId="0" xfId="40" quotePrefix="1" applyNumberFormat="1" applyFont="1" applyFill="1" applyBorder="1" applyAlignment="1">
      <alignment horizontal="left" wrapText="1"/>
    </xf>
    <xf numFmtId="0" fontId="30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0" fillId="34" borderId="0" xfId="40" quotePrefix="1" applyNumberFormat="1" applyFont="1" applyFill="1" applyBorder="1" applyAlignment="1">
      <alignment horizontal="left" vertical="center" wrapText="1"/>
    </xf>
    <xf numFmtId="0" fontId="30" fillId="34" borderId="2" xfId="40" quotePrefix="1" applyNumberFormat="1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/>
    </xf>
    <xf numFmtId="0" fontId="30" fillId="40" borderId="11" xfId="40" quotePrefix="1" applyNumberFormat="1" applyFont="1" applyFill="1" applyBorder="1" applyAlignment="1">
      <alignment horizontal="center" vertical="center" wrapText="1"/>
    </xf>
    <xf numFmtId="0" fontId="30" fillId="34" borderId="0" xfId="40" quotePrefix="1" applyNumberFormat="1" applyFont="1" applyFill="1" applyBorder="1" applyAlignment="1">
      <alignment horizontal="center" vertical="center" wrapText="1"/>
    </xf>
    <xf numFmtId="3" fontId="30" fillId="36" borderId="10" xfId="40" applyNumberFormat="1" applyFont="1" applyFill="1" applyBorder="1" applyAlignment="1">
      <alignment horizontal="center" vertical="center"/>
    </xf>
    <xf numFmtId="3" fontId="30" fillId="36" borderId="9" xfId="40" applyNumberFormat="1" applyFont="1" applyFill="1" applyBorder="1" applyAlignment="1">
      <alignment horizontal="center" vertical="center"/>
    </xf>
    <xf numFmtId="0" fontId="45" fillId="34" borderId="0" xfId="40" quotePrefix="1" applyNumberFormat="1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30" fillId="40" borderId="10" xfId="40" quotePrefix="1" applyNumberFormat="1" applyFont="1" applyFill="1" applyBorder="1" applyAlignment="1">
      <alignment horizontal="center" vertical="center"/>
    </xf>
    <xf numFmtId="0" fontId="42" fillId="34" borderId="0" xfId="40" quotePrefix="1" applyNumberFormat="1" applyFont="1" applyFill="1" applyBorder="1" applyAlignment="1">
      <alignment horizontal="left" vertical="center" wrapText="1"/>
    </xf>
    <xf numFmtId="0" fontId="39" fillId="0" borderId="0" xfId="0" applyFont="1" applyBorder="1" applyAlignment="1">
      <alignment vertical="center"/>
    </xf>
    <xf numFmtId="0" fontId="42" fillId="36" borderId="10" xfId="40" quotePrefix="1" applyNumberFormat="1" applyFont="1" applyFill="1" applyBorder="1" applyAlignment="1">
      <alignment horizontal="center" vertical="center"/>
    </xf>
    <xf numFmtId="0" fontId="42" fillId="36" borderId="9" xfId="40" quotePrefix="1" applyNumberFormat="1" applyFont="1" applyFill="1" applyBorder="1" applyAlignment="1">
      <alignment horizontal="center" vertical="center"/>
    </xf>
    <xf numFmtId="2" fontId="30" fillId="34" borderId="0" xfId="0" applyNumberFormat="1" applyFont="1" applyFill="1" applyBorder="1" applyAlignment="1">
      <alignment horizontal="center" wrapText="1"/>
    </xf>
    <xf numFmtId="3" fontId="30" fillId="34" borderId="10" xfId="40" applyNumberFormat="1" applyFont="1" applyFill="1" applyBorder="1" applyAlignment="1">
      <alignment horizontal="center"/>
    </xf>
    <xf numFmtId="3" fontId="30" fillId="34" borderId="9" xfId="40" applyNumberFormat="1" applyFont="1" applyFill="1" applyBorder="1" applyAlignment="1">
      <alignment horizontal="center"/>
    </xf>
    <xf numFmtId="3" fontId="30" fillId="36" borderId="10" xfId="40" applyNumberFormat="1" applyFont="1" applyFill="1" applyBorder="1" applyAlignment="1">
      <alignment horizontal="left" wrapText="1"/>
    </xf>
    <xf numFmtId="3" fontId="30" fillId="36" borderId="9" xfId="40" applyNumberFormat="1" applyFont="1" applyFill="1" applyBorder="1" applyAlignment="1">
      <alignment horizontal="left" wrapText="1"/>
    </xf>
    <xf numFmtId="3" fontId="30" fillId="36" borderId="10" xfId="40" applyNumberFormat="1" applyFont="1" applyFill="1" applyBorder="1" applyAlignment="1">
      <alignment horizontal="left"/>
    </xf>
    <xf numFmtId="3" fontId="30" fillId="36" borderId="9" xfId="40" applyNumberFormat="1" applyFont="1" applyFill="1" applyBorder="1" applyAlignment="1">
      <alignment horizontal="left"/>
    </xf>
    <xf numFmtId="3" fontId="30" fillId="37" borderId="10" xfId="40" applyNumberFormat="1" applyFont="1" applyFill="1" applyBorder="1" applyAlignment="1">
      <alignment horizontal="center"/>
    </xf>
    <xf numFmtId="3" fontId="30" fillId="37" borderId="9" xfId="40" applyNumberFormat="1" applyFont="1" applyFill="1" applyBorder="1" applyAlignment="1">
      <alignment horizontal="center"/>
    </xf>
    <xf numFmtId="3" fontId="44" fillId="43" borderId="6" xfId="40" applyNumberFormat="1" applyFont="1" applyFill="1" applyBorder="1" applyAlignment="1">
      <alignment horizontal="center" wrapText="1"/>
    </xf>
    <xf numFmtId="49" fontId="30" fillId="34" borderId="10" xfId="40" applyNumberFormat="1" applyFont="1" applyFill="1" applyBorder="1" applyAlignment="1">
      <alignment horizontal="center" vertical="center"/>
    </xf>
    <xf numFmtId="49" fontId="30" fillId="34" borderId="9" xfId="40" applyNumberFormat="1" applyFont="1" applyFill="1" applyBorder="1" applyAlignment="1">
      <alignment horizontal="center" vertical="center"/>
    </xf>
    <xf numFmtId="4" fontId="30" fillId="34" borderId="10" xfId="40" applyNumberFormat="1" applyFont="1" applyFill="1" applyBorder="1" applyAlignment="1">
      <alignment horizontal="center"/>
    </xf>
    <xf numFmtId="4" fontId="30" fillId="34" borderId="9" xfId="40" applyNumberFormat="1" applyFont="1" applyFill="1" applyBorder="1" applyAlignment="1">
      <alignment horizontal="center"/>
    </xf>
    <xf numFmtId="3" fontId="30" fillId="34" borderId="0" xfId="40" quotePrefix="1" applyNumberFormat="1" applyFont="1" applyFill="1" applyBorder="1" applyAlignment="1">
      <alignment horizontal="left" vertical="center" wrapText="1"/>
    </xf>
    <xf numFmtId="3" fontId="30" fillId="34" borderId="0" xfId="40" applyNumberFormat="1" applyFont="1" applyFill="1" applyBorder="1" applyAlignment="1">
      <alignment horizontal="center" vertical="center"/>
    </xf>
    <xf numFmtId="0" fontId="44" fillId="41" borderId="11" xfId="40" quotePrefix="1" applyNumberFormat="1" applyFont="1" applyFill="1" applyBorder="1" applyAlignment="1">
      <alignment horizontal="center" vertical="center" wrapText="1"/>
    </xf>
    <xf numFmtId="0" fontId="44" fillId="41" borderId="9" xfId="40" quotePrefix="1" applyNumberFormat="1" applyFont="1" applyFill="1" applyBorder="1" applyAlignment="1">
      <alignment horizontal="center" vertical="center" wrapText="1"/>
    </xf>
    <xf numFmtId="3" fontId="44" fillId="42" borderId="10" xfId="40" quotePrefix="1" applyNumberFormat="1" applyFont="1" applyFill="1" applyBorder="1" applyAlignment="1">
      <alignment horizontal="center"/>
    </xf>
    <xf numFmtId="3" fontId="44" fillId="42" borderId="9" xfId="40" quotePrefix="1" applyNumberFormat="1" applyFont="1" applyFill="1" applyBorder="1" applyAlignment="1">
      <alignment horizontal="center"/>
    </xf>
    <xf numFmtId="0" fontId="30" fillId="36" borderId="9" xfId="40" quotePrefix="1" applyNumberFormat="1" applyFont="1" applyFill="1" applyBorder="1" applyAlignment="1">
      <alignment horizontal="center" vertical="center" wrapText="1"/>
    </xf>
  </cellXfs>
  <cellStyles count="49">
    <cellStyle name="20% - Isticanje1 2" xfId="1"/>
    <cellStyle name="20% - Isticanje2 2" xfId="2"/>
    <cellStyle name="20% - Isticanje3 2" xfId="3"/>
    <cellStyle name="20% - Isticanje4 2" xfId="4"/>
    <cellStyle name="20% - Isticanje5 2" xfId="5"/>
    <cellStyle name="20% - Isticanje6 2" xfId="6"/>
    <cellStyle name="40% - Isticanje1 2" xfId="7"/>
    <cellStyle name="40% - Isticanje2 2" xfId="8"/>
    <cellStyle name="40% - Isticanje3 2" xfId="9"/>
    <cellStyle name="40% - Isticanje4 2" xfId="10"/>
    <cellStyle name="40% - Isticanje5 2" xfId="11"/>
    <cellStyle name="40% - Isticanje6 2" xfId="12"/>
    <cellStyle name="60% - Isticanje1 2" xfId="13"/>
    <cellStyle name="60% - Isticanje2 2" xfId="14"/>
    <cellStyle name="60% - Isticanje3 2" xfId="15"/>
    <cellStyle name="60% - Isticanje4 2" xfId="16"/>
    <cellStyle name="60% - Isticanje5 2" xfId="17"/>
    <cellStyle name="60% - Isticanje6 2" xfId="18"/>
    <cellStyle name="Bilješka 2" xfId="19"/>
    <cellStyle name="Dobro 2" xfId="20"/>
    <cellStyle name="Isticanje1 2" xfId="21"/>
    <cellStyle name="Isticanje2 2" xfId="22"/>
    <cellStyle name="Isticanje3 2" xfId="23"/>
    <cellStyle name="Isticanje4 2" xfId="24"/>
    <cellStyle name="Isticanje5 2" xfId="25"/>
    <cellStyle name="Isticanje6 2" xfId="26"/>
    <cellStyle name="Izlaz 2" xfId="27"/>
    <cellStyle name="Izračun 2" xfId="28"/>
    <cellStyle name="Loše 2" xfId="29"/>
    <cellStyle name="Naslov 1" xfId="30" builtinId="16" customBuiltin="1"/>
    <cellStyle name="Naslov 2" xfId="31" builtinId="17" customBuiltin="1"/>
    <cellStyle name="Naslov 3" xfId="32" builtinId="18" customBuiltin="1"/>
    <cellStyle name="Naslov 4" xfId="33" builtinId="19" customBuiltin="1"/>
    <cellStyle name="Naslov 5" xfId="34"/>
    <cellStyle name="Neutralno 2" xfId="35"/>
    <cellStyle name="Normalno" xfId="0" builtinId="0"/>
    <cellStyle name="Normalno 2" xfId="36"/>
    <cellStyle name="Normalno 2 2" xfId="37"/>
    <cellStyle name="Normalno 3" xfId="38"/>
    <cellStyle name="Normalno 4" xfId="39"/>
    <cellStyle name="Normalno 5" xfId="40"/>
    <cellStyle name="Obično_List1" xfId="41"/>
    <cellStyle name="Postotak 2" xfId="42"/>
    <cellStyle name="Povezana ćelija 2" xfId="43"/>
    <cellStyle name="Provjera ćelije 2" xfId="44"/>
    <cellStyle name="Tekst objašnjenja 2" xfId="45"/>
    <cellStyle name="Tekst upozorenja 2" xfId="46"/>
    <cellStyle name="Ukupni zbroj 2" xfId="47"/>
    <cellStyle name="Unos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37"/>
  <sheetViews>
    <sheetView tabSelected="1" view="pageLayout" topLeftCell="A333" zoomScaleNormal="100" workbookViewId="0">
      <selection activeCell="B401" sqref="B401"/>
    </sheetView>
  </sheetViews>
  <sheetFormatPr defaultColWidth="9.1640625" defaultRowHeight="25.5" customHeight="1" x14ac:dyDescent="0.25"/>
  <cols>
    <col min="1" max="1" width="35.83203125" style="18" customWidth="1"/>
    <col min="2" max="2" width="37.83203125" style="19" customWidth="1"/>
    <col min="3" max="3" width="18" style="20" customWidth="1"/>
    <col min="4" max="4" width="17.33203125" style="20" customWidth="1"/>
    <col min="5" max="5" width="17.5" style="20" customWidth="1"/>
    <col min="6" max="6" width="20.5" style="20" customWidth="1"/>
    <col min="7" max="7" width="20.33203125" style="20" customWidth="1"/>
    <col min="8" max="8" width="18.83203125" style="1" customWidth="1"/>
    <col min="9" max="9" width="9.1640625" style="2"/>
    <col min="10" max="10" width="11.83203125" style="2" bestFit="1" customWidth="1"/>
    <col min="11" max="16384" width="9.1640625" style="2"/>
  </cols>
  <sheetData>
    <row r="1" spans="1:8" ht="51" customHeight="1" x14ac:dyDescent="0.25">
      <c r="A1" s="342" t="s">
        <v>376</v>
      </c>
      <c r="B1" s="342"/>
      <c r="C1" s="342"/>
      <c r="D1" s="342"/>
      <c r="E1" s="342"/>
      <c r="F1" s="342"/>
      <c r="G1" s="342"/>
      <c r="H1" s="3"/>
    </row>
    <row r="2" spans="1:8" ht="25.5" customHeight="1" x14ac:dyDescent="0.25">
      <c r="A2" s="25"/>
      <c r="B2" s="22"/>
      <c r="C2" s="23"/>
      <c r="D2" s="23"/>
      <c r="E2" s="23"/>
      <c r="F2" s="24"/>
      <c r="G2" s="23"/>
      <c r="H2" s="3"/>
    </row>
    <row r="3" spans="1:8" ht="25.5" customHeight="1" x14ac:dyDescent="0.25">
      <c r="A3" s="26"/>
      <c r="B3" s="22"/>
      <c r="C3" s="350" t="s">
        <v>0</v>
      </c>
      <c r="D3" s="351"/>
      <c r="E3" s="23"/>
      <c r="F3" s="24"/>
      <c r="G3" s="23"/>
      <c r="H3" s="3"/>
    </row>
    <row r="4" spans="1:8" ht="30" customHeight="1" x14ac:dyDescent="0.25">
      <c r="A4" s="4"/>
      <c r="B4" s="5"/>
      <c r="C4" s="6"/>
      <c r="D4" s="6"/>
      <c r="E4" s="6"/>
      <c r="F4" s="6"/>
      <c r="G4" s="6"/>
      <c r="H4" s="3"/>
    </row>
    <row r="5" spans="1:8" ht="25.5" hidden="1" customHeight="1" x14ac:dyDescent="0.25">
      <c r="A5" s="10"/>
      <c r="B5" s="10"/>
      <c r="C5" s="10"/>
      <c r="D5" s="10"/>
      <c r="E5" s="10"/>
      <c r="F5" s="10"/>
      <c r="G5" s="10"/>
      <c r="H5" s="3"/>
    </row>
    <row r="6" spans="1:8" ht="25.5" hidden="1" customHeight="1" x14ac:dyDescent="0.25">
      <c r="A6" s="329" t="s">
        <v>318</v>
      </c>
      <c r="B6" s="329"/>
      <c r="C6" s="329"/>
      <c r="D6" s="329"/>
      <c r="E6" s="329"/>
      <c r="F6" s="329"/>
      <c r="G6" s="329"/>
      <c r="H6" s="3"/>
    </row>
    <row r="7" spans="1:8" ht="25.5" hidden="1" customHeight="1" x14ac:dyDescent="0.25">
      <c r="A7" s="329"/>
      <c r="B7" s="329"/>
      <c r="C7" s="329"/>
      <c r="D7" s="329"/>
      <c r="E7" s="329"/>
      <c r="F7" s="329"/>
      <c r="G7" s="329"/>
      <c r="H7" s="3"/>
    </row>
    <row r="8" spans="1:8" ht="35.25" customHeight="1" x14ac:dyDescent="0.25">
      <c r="A8" s="7"/>
      <c r="B8" s="8"/>
      <c r="C8" s="9"/>
      <c r="D8" s="9"/>
      <c r="E8" s="9"/>
      <c r="F8" s="9"/>
      <c r="G8" s="9"/>
      <c r="H8" s="3"/>
    </row>
    <row r="9" spans="1:8" ht="19.7" customHeight="1" x14ac:dyDescent="0.25">
      <c r="A9" s="35" t="s">
        <v>1</v>
      </c>
      <c r="B9" s="35" t="s">
        <v>358</v>
      </c>
      <c r="C9" s="35" t="s">
        <v>359</v>
      </c>
      <c r="D9" s="35" t="s">
        <v>360</v>
      </c>
      <c r="E9" s="35" t="s">
        <v>361</v>
      </c>
      <c r="F9" s="35" t="s">
        <v>362</v>
      </c>
      <c r="G9" s="35" t="s">
        <v>363</v>
      </c>
      <c r="H9" s="3"/>
    </row>
    <row r="10" spans="1:8" ht="19.7" customHeight="1" x14ac:dyDescent="0.25">
      <c r="A10" s="51" t="s">
        <v>2</v>
      </c>
      <c r="B10" s="52">
        <v>1321053.72</v>
      </c>
      <c r="C10" s="52">
        <v>1451814.44</v>
      </c>
      <c r="D10" s="52">
        <v>2386625.4</v>
      </c>
      <c r="E10" s="52">
        <v>2347285.0499999998</v>
      </c>
      <c r="F10" s="52">
        <v>1950537.36</v>
      </c>
      <c r="G10" s="52">
        <v>1947507.82</v>
      </c>
      <c r="H10" s="53"/>
    </row>
    <row r="11" spans="1:8" ht="19.7" customHeight="1" x14ac:dyDescent="0.25">
      <c r="A11" s="51" t="s">
        <v>3</v>
      </c>
      <c r="B11" s="52">
        <f>E11/7.5345</f>
        <v>0</v>
      </c>
      <c r="C11" s="52">
        <v>0</v>
      </c>
      <c r="D11" s="52">
        <v>0</v>
      </c>
      <c r="E11" s="52">
        <v>0</v>
      </c>
      <c r="F11" s="52">
        <v>0</v>
      </c>
      <c r="G11" s="52">
        <f>E11*D11*100</f>
        <v>0</v>
      </c>
      <c r="H11" s="20"/>
    </row>
    <row r="12" spans="1:8" ht="19.7" customHeight="1" x14ac:dyDescent="0.25">
      <c r="A12" s="54" t="s">
        <v>4</v>
      </c>
      <c r="B12" s="33">
        <f t="shared" ref="B12:G12" si="0">B10+B11</f>
        <v>1321053.72</v>
      </c>
      <c r="C12" s="33">
        <f t="shared" si="0"/>
        <v>1451814.44</v>
      </c>
      <c r="D12" s="33">
        <f t="shared" si="0"/>
        <v>2386625.4</v>
      </c>
      <c r="E12" s="33">
        <f t="shared" si="0"/>
        <v>2347285.0499999998</v>
      </c>
      <c r="F12" s="33">
        <f t="shared" si="0"/>
        <v>1950537.36</v>
      </c>
      <c r="G12" s="33">
        <f t="shared" si="0"/>
        <v>1947507.82</v>
      </c>
    </row>
    <row r="13" spans="1:8" ht="19.7" customHeight="1" x14ac:dyDescent="0.25">
      <c r="A13" s="51" t="s">
        <v>5</v>
      </c>
      <c r="B13" s="52">
        <v>1200020.27</v>
      </c>
      <c r="C13" s="52">
        <v>1436989.63</v>
      </c>
      <c r="D13" s="52">
        <v>1983158.75</v>
      </c>
      <c r="E13" s="52">
        <f>E12-E14</f>
        <v>1931597.9299999997</v>
      </c>
      <c r="F13" s="52">
        <f t="shared" ref="F13:G13" si="1">F12-F14</f>
        <v>1892090.24</v>
      </c>
      <c r="G13" s="52">
        <f t="shared" si="1"/>
        <v>1889060.7</v>
      </c>
    </row>
    <row r="14" spans="1:8" ht="19.7" customHeight="1" x14ac:dyDescent="0.25">
      <c r="A14" s="51" t="s">
        <v>6</v>
      </c>
      <c r="B14" s="52">
        <v>108164.41</v>
      </c>
      <c r="C14" s="52">
        <v>14824.81</v>
      </c>
      <c r="D14" s="52">
        <v>404204.04</v>
      </c>
      <c r="E14" s="52">
        <v>415687.12</v>
      </c>
      <c r="F14" s="52">
        <v>58447.12</v>
      </c>
      <c r="G14" s="52">
        <v>58447.12</v>
      </c>
    </row>
    <row r="15" spans="1:8" ht="19.7" customHeight="1" x14ac:dyDescent="0.25">
      <c r="A15" s="54" t="s">
        <v>7</v>
      </c>
      <c r="B15" s="33">
        <f>B13+B14</f>
        <v>1308184.68</v>
      </c>
      <c r="C15" s="33">
        <f>C13+C14</f>
        <v>1451814.44</v>
      </c>
      <c r="D15" s="33">
        <f>D13+D14</f>
        <v>2387362.79</v>
      </c>
      <c r="E15" s="33">
        <f>E13+E14</f>
        <v>2347285.0499999998</v>
      </c>
      <c r="F15" s="33">
        <f t="shared" ref="F15:G15" si="2">F13+F14</f>
        <v>1950537.36</v>
      </c>
      <c r="G15" s="33">
        <f t="shared" si="2"/>
        <v>1947507.82</v>
      </c>
    </row>
    <row r="16" spans="1:8" ht="19.7" customHeight="1" x14ac:dyDescent="0.25">
      <c r="A16" s="55" t="s">
        <v>8</v>
      </c>
      <c r="B16" s="52">
        <f>B12-B15</f>
        <v>12869.040000000037</v>
      </c>
      <c r="C16" s="56">
        <f>C12-C15</f>
        <v>0</v>
      </c>
      <c r="D16" s="56">
        <f>D10-D15</f>
        <v>-737.39000000013039</v>
      </c>
      <c r="E16" s="56">
        <f>E12-E15</f>
        <v>0</v>
      </c>
      <c r="F16" s="56">
        <f t="shared" ref="F16:G16" si="3">F12-F15</f>
        <v>0</v>
      </c>
      <c r="G16" s="56">
        <f t="shared" si="3"/>
        <v>0</v>
      </c>
    </row>
    <row r="17" spans="1:8" ht="24.75" customHeight="1" x14ac:dyDescent="0.25">
      <c r="A17" s="55" t="s">
        <v>211</v>
      </c>
      <c r="B17" s="52">
        <v>-12131.65</v>
      </c>
      <c r="C17" s="56">
        <v>0</v>
      </c>
      <c r="D17" s="56">
        <v>737.39</v>
      </c>
      <c r="E17" s="56">
        <v>0</v>
      </c>
      <c r="F17" s="56">
        <v>0</v>
      </c>
      <c r="G17" s="56">
        <v>0</v>
      </c>
    </row>
    <row r="18" spans="1:8" ht="25.5" customHeight="1" x14ac:dyDescent="0.25">
      <c r="A18" s="11" t="s">
        <v>316</v>
      </c>
      <c r="B18" s="33">
        <f>B16+B17</f>
        <v>737.39000000003762</v>
      </c>
      <c r="C18" s="33">
        <f>C16+C17</f>
        <v>0</v>
      </c>
      <c r="D18" s="33">
        <f>D16+D17</f>
        <v>-1.3039880286669359E-10</v>
      </c>
      <c r="E18" s="33">
        <f>E16+E17</f>
        <v>0</v>
      </c>
      <c r="F18" s="33">
        <f t="shared" ref="F18:G18" si="4">F16+F17</f>
        <v>0</v>
      </c>
      <c r="G18" s="33">
        <f t="shared" si="4"/>
        <v>0</v>
      </c>
    </row>
    <row r="19" spans="1:8" ht="19.7" customHeight="1" x14ac:dyDescent="0.25">
      <c r="A19" s="57"/>
      <c r="B19" s="58"/>
      <c r="C19" s="57"/>
      <c r="D19" s="57"/>
      <c r="E19" s="57"/>
      <c r="F19" s="57"/>
      <c r="G19" s="57"/>
    </row>
    <row r="20" spans="1:8" ht="93" customHeight="1" x14ac:dyDescent="0.25">
      <c r="A20" s="57"/>
      <c r="B20" s="58"/>
      <c r="C20" s="57"/>
      <c r="D20" s="57"/>
      <c r="E20" s="57"/>
      <c r="F20" s="57"/>
      <c r="G20" s="57"/>
    </row>
    <row r="21" spans="1:8" ht="19.7" customHeight="1" x14ac:dyDescent="0.25">
      <c r="A21" s="330" t="s">
        <v>212</v>
      </c>
      <c r="B21" s="330"/>
      <c r="C21" s="330"/>
      <c r="D21" s="330"/>
      <c r="E21" s="330"/>
      <c r="F21" s="330"/>
      <c r="G21" s="330"/>
    </row>
    <row r="22" spans="1:8" ht="19.7" customHeight="1" x14ac:dyDescent="0.25">
      <c r="A22" s="59"/>
      <c r="B22" s="58"/>
      <c r="C22" s="331"/>
      <c r="D22" s="331"/>
      <c r="E22" s="57"/>
      <c r="F22" s="57"/>
      <c r="G22" s="57"/>
    </row>
    <row r="23" spans="1:8" ht="19.7" customHeight="1" x14ac:dyDescent="0.25">
      <c r="A23" s="35" t="s">
        <v>1</v>
      </c>
      <c r="B23" s="35" t="s">
        <v>358</v>
      </c>
      <c r="C23" s="35" t="s">
        <v>359</v>
      </c>
      <c r="D23" s="35" t="s">
        <v>360</v>
      </c>
      <c r="E23" s="35" t="s">
        <v>361</v>
      </c>
      <c r="F23" s="35" t="s">
        <v>362</v>
      </c>
      <c r="G23" s="35" t="s">
        <v>363</v>
      </c>
    </row>
    <row r="24" spans="1:8" ht="19.7" customHeight="1" x14ac:dyDescent="0.25">
      <c r="A24" s="51" t="s">
        <v>9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8" ht="24" customHeight="1" x14ac:dyDescent="0.25">
      <c r="A25" s="51" t="s">
        <v>10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8"/>
    </row>
    <row r="26" spans="1:8" ht="19.7" customHeight="1" x14ac:dyDescent="0.25">
      <c r="A26" s="51" t="s">
        <v>11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8"/>
    </row>
    <row r="27" spans="1:8" ht="19.7" customHeight="1" x14ac:dyDescent="0.25">
      <c r="A27" s="57"/>
      <c r="B27" s="58"/>
      <c r="C27" s="57"/>
      <c r="D27" s="57"/>
      <c r="E27" s="57"/>
      <c r="F27" s="57"/>
      <c r="G27" s="57"/>
      <c r="H27" s="58"/>
    </row>
    <row r="28" spans="1:8" ht="19.7" customHeight="1" x14ac:dyDescent="0.25">
      <c r="A28" s="57"/>
      <c r="B28" s="58"/>
      <c r="C28" s="57"/>
      <c r="D28" s="57"/>
      <c r="E28" s="57"/>
      <c r="F28" s="57"/>
      <c r="G28" s="57"/>
      <c r="H28" s="58"/>
    </row>
    <row r="29" spans="1:8" ht="19.7" customHeight="1" x14ac:dyDescent="0.25">
      <c r="A29" s="330" t="s">
        <v>213</v>
      </c>
      <c r="B29" s="330"/>
      <c r="C29" s="330"/>
      <c r="D29" s="330"/>
      <c r="E29" s="330"/>
      <c r="F29" s="330"/>
      <c r="G29" s="330"/>
      <c r="H29" s="58"/>
    </row>
    <row r="30" spans="1:8" ht="19.7" customHeight="1" x14ac:dyDescent="0.25">
      <c r="A30" s="57"/>
      <c r="B30" s="58"/>
      <c r="C30" s="57"/>
      <c r="D30" s="57"/>
      <c r="E30" s="57"/>
      <c r="F30" s="57"/>
      <c r="G30" s="57"/>
      <c r="H30" s="58"/>
    </row>
    <row r="31" spans="1:8" ht="19.7" customHeight="1" x14ac:dyDescent="0.25">
      <c r="A31" s="36" t="s">
        <v>1</v>
      </c>
      <c r="B31" s="36" t="s">
        <v>358</v>
      </c>
      <c r="C31" s="36" t="s">
        <v>359</v>
      </c>
      <c r="D31" s="36" t="s">
        <v>360</v>
      </c>
      <c r="E31" s="36" t="s">
        <v>361</v>
      </c>
      <c r="F31" s="36" t="s">
        <v>362</v>
      </c>
      <c r="G31" s="36" t="s">
        <v>363</v>
      </c>
    </row>
    <row r="32" spans="1:8" ht="27" customHeight="1" x14ac:dyDescent="0.25">
      <c r="A32" s="60" t="s">
        <v>349</v>
      </c>
      <c r="B32" s="61">
        <f>-47301.48</f>
        <v>-47301.48</v>
      </c>
      <c r="C32" s="61">
        <v>0</v>
      </c>
      <c r="D32" s="61">
        <v>47301.48</v>
      </c>
      <c r="E32" s="61">
        <v>0</v>
      </c>
      <c r="F32" s="61">
        <v>0</v>
      </c>
      <c r="G32" s="62">
        <v>0</v>
      </c>
      <c r="H32" s="63"/>
    </row>
    <row r="33" spans="1:8" ht="23.25" customHeight="1" x14ac:dyDescent="0.25">
      <c r="A33" s="64" t="s">
        <v>12</v>
      </c>
      <c r="B33" s="65">
        <v>48038.87</v>
      </c>
      <c r="C33" s="65">
        <v>0</v>
      </c>
      <c r="D33" s="65">
        <v>-48038.87</v>
      </c>
      <c r="E33" s="65">
        <v>0</v>
      </c>
      <c r="F33" s="66">
        <v>0</v>
      </c>
      <c r="G33" s="67">
        <v>0</v>
      </c>
      <c r="H33" s="58"/>
    </row>
    <row r="34" spans="1:8" ht="19.7" customHeight="1" x14ac:dyDescent="0.25">
      <c r="A34" s="57"/>
      <c r="B34" s="58"/>
      <c r="C34" s="331"/>
      <c r="D34" s="331"/>
      <c r="E34" s="331"/>
      <c r="F34" s="57"/>
      <c r="G34" s="57"/>
      <c r="H34" s="58"/>
    </row>
    <row r="35" spans="1:8" ht="19.5" customHeight="1" x14ac:dyDescent="0.25">
      <c r="A35" s="57"/>
      <c r="B35" s="58"/>
      <c r="C35" s="68"/>
      <c r="D35" s="68"/>
      <c r="E35" s="68"/>
      <c r="F35" s="57"/>
      <c r="G35" s="57"/>
      <c r="H35" s="58"/>
    </row>
    <row r="36" spans="1:8" ht="1.5" customHeight="1" x14ac:dyDescent="0.25">
      <c r="A36" s="57"/>
      <c r="B36" s="58"/>
      <c r="C36" s="68"/>
      <c r="D36" s="68"/>
      <c r="E36" s="68"/>
      <c r="F36" s="57"/>
      <c r="G36" s="57"/>
      <c r="H36" s="58"/>
    </row>
    <row r="37" spans="1:8" ht="19.5" hidden="1" customHeight="1" x14ac:dyDescent="0.25">
      <c r="A37" s="57"/>
      <c r="B37" s="58"/>
      <c r="C37" s="69"/>
      <c r="F37" s="57"/>
      <c r="G37" s="57"/>
      <c r="H37" s="58"/>
    </row>
    <row r="38" spans="1:8" ht="19.7" customHeight="1" x14ac:dyDescent="0.25">
      <c r="A38" s="330" t="s">
        <v>214</v>
      </c>
      <c r="B38" s="330"/>
      <c r="C38" s="330"/>
      <c r="D38" s="330"/>
      <c r="E38" s="330"/>
      <c r="F38" s="330"/>
      <c r="G38" s="330"/>
      <c r="H38" s="58"/>
    </row>
    <row r="39" spans="1:8" ht="19.7" customHeight="1" x14ac:dyDescent="0.25">
      <c r="A39" s="57"/>
      <c r="B39" s="58"/>
      <c r="C39" s="57"/>
      <c r="D39" s="57"/>
      <c r="E39" s="57"/>
      <c r="F39" s="57"/>
      <c r="G39" s="57"/>
      <c r="H39" s="58"/>
    </row>
    <row r="40" spans="1:8" ht="19.7" customHeight="1" x14ac:dyDescent="0.25">
      <c r="A40" s="36" t="s">
        <v>1</v>
      </c>
      <c r="B40" s="36" t="s">
        <v>358</v>
      </c>
      <c r="C40" s="36" t="s">
        <v>359</v>
      </c>
      <c r="D40" s="36" t="s">
        <v>360</v>
      </c>
      <c r="E40" s="36" t="s">
        <v>361</v>
      </c>
      <c r="F40" s="36" t="s">
        <v>362</v>
      </c>
      <c r="G40" s="36" t="s">
        <v>363</v>
      </c>
    </row>
    <row r="41" spans="1:8" ht="28.5" customHeight="1" x14ac:dyDescent="0.25">
      <c r="A41" s="70" t="s">
        <v>346</v>
      </c>
      <c r="B41" s="71">
        <v>-47301.48</v>
      </c>
      <c r="C41" s="72">
        <v>0</v>
      </c>
      <c r="D41" s="72">
        <v>47301.48</v>
      </c>
      <c r="E41" s="72">
        <v>0</v>
      </c>
      <c r="F41" s="72">
        <v>0</v>
      </c>
      <c r="G41" s="72">
        <v>0</v>
      </c>
      <c r="H41" s="58"/>
    </row>
    <row r="42" spans="1:8" ht="27.75" customHeight="1" x14ac:dyDescent="0.25">
      <c r="A42" s="73" t="s">
        <v>347</v>
      </c>
      <c r="B42" s="74">
        <v>48038.87</v>
      </c>
      <c r="C42" s="75">
        <v>0</v>
      </c>
      <c r="D42" s="75">
        <v>-48038.87</v>
      </c>
      <c r="E42" s="75">
        <v>0</v>
      </c>
      <c r="F42" s="75">
        <v>0</v>
      </c>
      <c r="G42" s="75">
        <v>0</v>
      </c>
      <c r="H42" s="58"/>
    </row>
    <row r="43" spans="1:8" ht="19.7" customHeight="1" x14ac:dyDescent="0.25">
      <c r="A43" s="73" t="s">
        <v>216</v>
      </c>
      <c r="B43" s="74">
        <f>B41+B42</f>
        <v>737.38999999999942</v>
      </c>
      <c r="C43" s="75">
        <v>0</v>
      </c>
      <c r="D43" s="75">
        <f>D41+D42</f>
        <v>-737.38999999999942</v>
      </c>
      <c r="E43" s="75">
        <v>0</v>
      </c>
      <c r="F43" s="75">
        <v>0</v>
      </c>
      <c r="G43" s="75">
        <v>0</v>
      </c>
      <c r="H43" s="58"/>
    </row>
    <row r="44" spans="1:8" ht="26.25" customHeight="1" x14ac:dyDescent="0.25">
      <c r="A44" s="76" t="s">
        <v>215</v>
      </c>
      <c r="B44" s="77">
        <f>B43</f>
        <v>737.38999999999942</v>
      </c>
      <c r="C44" s="78">
        <f>C41+C42+C43</f>
        <v>0</v>
      </c>
      <c r="D44" s="78">
        <f>D43</f>
        <v>-737.38999999999942</v>
      </c>
      <c r="E44" s="78">
        <v>0</v>
      </c>
      <c r="F44" s="78">
        <f>E44/B44*100</f>
        <v>0</v>
      </c>
      <c r="G44" s="78">
        <f>E44/D44*100</f>
        <v>0</v>
      </c>
      <c r="H44" s="58"/>
    </row>
    <row r="45" spans="1:8" ht="19.7" customHeight="1" x14ac:dyDescent="0.25">
      <c r="A45" s="349"/>
      <c r="B45" s="349"/>
      <c r="C45" s="349"/>
      <c r="D45" s="349"/>
      <c r="E45" s="349"/>
      <c r="F45" s="349"/>
      <c r="G45" s="349"/>
      <c r="H45" s="58"/>
    </row>
    <row r="46" spans="1:8" ht="19.7" customHeight="1" x14ac:dyDescent="0.25">
      <c r="A46" s="79"/>
      <c r="B46" s="79"/>
      <c r="C46" s="79"/>
      <c r="D46" s="79"/>
      <c r="E46" s="79"/>
      <c r="F46" s="79"/>
      <c r="G46" s="79"/>
      <c r="H46" s="58"/>
    </row>
    <row r="47" spans="1:8" ht="19.7" customHeight="1" x14ac:dyDescent="0.25">
      <c r="A47" s="330" t="s">
        <v>372</v>
      </c>
      <c r="B47" s="330"/>
      <c r="C47" s="330"/>
      <c r="D47" s="330"/>
      <c r="E47" s="330"/>
      <c r="F47" s="330"/>
      <c r="G47" s="330"/>
      <c r="H47" s="58"/>
    </row>
    <row r="48" spans="1:8" ht="19.7" customHeight="1" x14ac:dyDescent="0.25">
      <c r="A48" s="79"/>
      <c r="B48" s="79"/>
      <c r="C48" s="79"/>
      <c r="D48" s="79"/>
      <c r="E48" s="79"/>
      <c r="F48" s="79"/>
      <c r="G48" s="79"/>
      <c r="H48" s="58"/>
    </row>
    <row r="49" spans="1:8" ht="19.7" customHeight="1" x14ac:dyDescent="0.25">
      <c r="A49" s="330" t="s">
        <v>217</v>
      </c>
      <c r="B49" s="330"/>
      <c r="C49" s="330"/>
      <c r="D49" s="330"/>
      <c r="E49" s="330"/>
      <c r="F49" s="330"/>
      <c r="G49" s="330"/>
      <c r="H49" s="58"/>
    </row>
    <row r="50" spans="1:8" ht="19.7" customHeight="1" x14ac:dyDescent="0.25">
      <c r="A50" s="79"/>
      <c r="B50" s="79"/>
      <c r="C50" s="79"/>
      <c r="D50" s="79"/>
      <c r="E50" s="79"/>
      <c r="F50" s="79"/>
      <c r="G50" s="79"/>
      <c r="H50" s="58"/>
    </row>
    <row r="51" spans="1:8" ht="19.7" customHeight="1" x14ac:dyDescent="0.25">
      <c r="A51" s="332" t="s">
        <v>13</v>
      </c>
      <c r="B51" s="332"/>
      <c r="C51" s="332"/>
      <c r="D51" s="332"/>
      <c r="E51" s="332"/>
      <c r="F51" s="332"/>
      <c r="G51" s="332"/>
      <c r="H51" s="80"/>
    </row>
    <row r="52" spans="1:8" ht="19.7" customHeight="1" x14ac:dyDescent="0.25">
      <c r="A52" s="81"/>
      <c r="B52" s="80"/>
      <c r="C52" s="82"/>
      <c r="D52" s="82"/>
      <c r="E52" s="82"/>
      <c r="F52" s="82"/>
      <c r="G52" s="82"/>
      <c r="H52" s="80"/>
    </row>
    <row r="53" spans="1:8" ht="19.7" customHeight="1" x14ac:dyDescent="0.25">
      <c r="A53" s="36" t="s">
        <v>1</v>
      </c>
      <c r="B53" s="36" t="s">
        <v>14</v>
      </c>
      <c r="C53" s="36" t="s">
        <v>364</v>
      </c>
      <c r="D53" s="36" t="s">
        <v>359</v>
      </c>
      <c r="E53" s="36" t="s">
        <v>360</v>
      </c>
      <c r="F53" s="36" t="s">
        <v>361</v>
      </c>
      <c r="G53" s="36" t="s">
        <v>362</v>
      </c>
      <c r="H53" s="36" t="s">
        <v>363</v>
      </c>
    </row>
    <row r="54" spans="1:8" ht="19.7" customHeight="1" x14ac:dyDescent="0.25">
      <c r="A54" s="83">
        <v>6</v>
      </c>
      <c r="B54" s="84" t="s">
        <v>245</v>
      </c>
      <c r="C54" s="85">
        <f>C55+C59+C66+C71+C68</f>
        <v>1321053.72</v>
      </c>
      <c r="D54" s="85">
        <f>D55+D59+D66+D71+D68</f>
        <v>1451814.4400000002</v>
      </c>
      <c r="E54" s="85">
        <f>E55+E59+E65+E68+E71</f>
        <v>2386625.4</v>
      </c>
      <c r="F54" s="85">
        <f t="shared" ref="F54" si="5">F55+F59+F65+F68+F71</f>
        <v>2347285.0499999998</v>
      </c>
      <c r="G54" s="85">
        <f t="shared" ref="G54" si="6">G55+G59+G65+G68+G71</f>
        <v>1950537.3599999999</v>
      </c>
      <c r="H54" s="85">
        <f t="shared" ref="H54" si="7">H55+H59+H65+H68+H71</f>
        <v>1947507.8199999998</v>
      </c>
    </row>
    <row r="55" spans="1:8" ht="27.95" customHeight="1" x14ac:dyDescent="0.25">
      <c r="A55" s="86">
        <v>67</v>
      </c>
      <c r="B55" s="87" t="s">
        <v>15</v>
      </c>
      <c r="C55" s="88">
        <f>C56</f>
        <v>245567.5</v>
      </c>
      <c r="D55" s="88">
        <f>D56</f>
        <v>180350.13</v>
      </c>
      <c r="E55" s="88">
        <f>E56</f>
        <v>310739.40999999997</v>
      </c>
      <c r="F55" s="88">
        <f t="shared" ref="F55:H55" si="8">F56</f>
        <v>232672.12</v>
      </c>
      <c r="G55" s="88">
        <f t="shared" si="8"/>
        <v>189981.82</v>
      </c>
      <c r="H55" s="88">
        <f t="shared" si="8"/>
        <v>184042.81</v>
      </c>
    </row>
    <row r="56" spans="1:8" ht="27.95" customHeight="1" x14ac:dyDescent="0.25">
      <c r="A56" s="86">
        <v>671</v>
      </c>
      <c r="B56" s="87" t="s">
        <v>16</v>
      </c>
      <c r="C56" s="88">
        <f>C57+C58</f>
        <v>245567.5</v>
      </c>
      <c r="D56" s="88">
        <f>D57+D58</f>
        <v>180350.13</v>
      </c>
      <c r="E56" s="88">
        <f>E57+E58</f>
        <v>310739.40999999997</v>
      </c>
      <c r="F56" s="88">
        <f t="shared" ref="F56:H56" si="9">F57+F58</f>
        <v>232672.12</v>
      </c>
      <c r="G56" s="88">
        <f t="shared" si="9"/>
        <v>189981.82</v>
      </c>
      <c r="H56" s="88">
        <f t="shared" si="9"/>
        <v>184042.81</v>
      </c>
    </row>
    <row r="57" spans="1:8" ht="27.95" customHeight="1" x14ac:dyDescent="0.25">
      <c r="A57" s="89">
        <v>6711</v>
      </c>
      <c r="B57" s="90" t="s">
        <v>17</v>
      </c>
      <c r="C57" s="91">
        <v>187209.06</v>
      </c>
      <c r="D57" s="92">
        <v>180350.13</v>
      </c>
      <c r="E57" s="92">
        <v>309053.15999999997</v>
      </c>
      <c r="F57" s="92">
        <f>F191+F192</f>
        <v>232672.12</v>
      </c>
      <c r="G57" s="92">
        <f t="shared" ref="G57:H57" si="10">G191+G192</f>
        <v>189981.82</v>
      </c>
      <c r="H57" s="92">
        <f t="shared" si="10"/>
        <v>184042.81</v>
      </c>
    </row>
    <row r="58" spans="1:8" ht="27.95" customHeight="1" x14ac:dyDescent="0.25">
      <c r="A58" s="89">
        <v>6712</v>
      </c>
      <c r="B58" s="90" t="s">
        <v>18</v>
      </c>
      <c r="C58" s="92">
        <v>58358.44</v>
      </c>
      <c r="D58" s="92">
        <v>0</v>
      </c>
      <c r="E58" s="92">
        <v>1686.25</v>
      </c>
      <c r="F58" s="92">
        <v>0</v>
      </c>
      <c r="G58" s="93">
        <v>0</v>
      </c>
      <c r="H58" s="93">
        <v>0</v>
      </c>
    </row>
    <row r="59" spans="1:8" ht="27.95" customHeight="1" x14ac:dyDescent="0.25">
      <c r="A59" s="86">
        <v>66</v>
      </c>
      <c r="B59" s="87" t="s">
        <v>19</v>
      </c>
      <c r="C59" s="88">
        <f>C60+C63</f>
        <v>1913.97</v>
      </c>
      <c r="D59" s="88">
        <f>D60+D63</f>
        <v>850</v>
      </c>
      <c r="E59" s="88">
        <f>E60+E63</f>
        <v>7111.1399999999994</v>
      </c>
      <c r="F59" s="88">
        <f>F60+F63</f>
        <v>2344.12</v>
      </c>
      <c r="G59" s="88">
        <f t="shared" ref="G59:H59" si="11">G60+G63</f>
        <v>2344.12</v>
      </c>
      <c r="H59" s="88">
        <f t="shared" si="11"/>
        <v>2344.12</v>
      </c>
    </row>
    <row r="60" spans="1:8" ht="27.95" customHeight="1" x14ac:dyDescent="0.25">
      <c r="A60" s="86">
        <v>661</v>
      </c>
      <c r="B60" s="87" t="s">
        <v>20</v>
      </c>
      <c r="C60" s="88">
        <f>C62+C61</f>
        <v>1532.72</v>
      </c>
      <c r="D60" s="88">
        <f t="shared" ref="D60:H60" si="12">D62+D61</f>
        <v>850</v>
      </c>
      <c r="E60" s="88">
        <f t="shared" si="12"/>
        <v>1900.74</v>
      </c>
      <c r="F60" s="88">
        <f t="shared" si="12"/>
        <v>2344.12</v>
      </c>
      <c r="G60" s="88">
        <f t="shared" si="12"/>
        <v>2344.12</v>
      </c>
      <c r="H60" s="88">
        <f t="shared" si="12"/>
        <v>2344.12</v>
      </c>
    </row>
    <row r="61" spans="1:8" ht="27.95" customHeight="1" x14ac:dyDescent="0.25">
      <c r="A61" s="89">
        <v>6614</v>
      </c>
      <c r="B61" s="90" t="s">
        <v>345</v>
      </c>
      <c r="C61" s="92">
        <v>0</v>
      </c>
      <c r="D61" s="92">
        <v>0</v>
      </c>
      <c r="E61" s="92">
        <v>0</v>
      </c>
      <c r="F61" s="92">
        <f>F205</f>
        <v>1500</v>
      </c>
      <c r="G61" s="92">
        <f t="shared" ref="G61:H61" si="13">G205</f>
        <v>1500</v>
      </c>
      <c r="H61" s="92">
        <f t="shared" si="13"/>
        <v>1500</v>
      </c>
    </row>
    <row r="62" spans="1:8" ht="27.95" customHeight="1" x14ac:dyDescent="0.25">
      <c r="A62" s="89">
        <v>6615</v>
      </c>
      <c r="B62" s="90" t="s">
        <v>20</v>
      </c>
      <c r="C62" s="92">
        <v>1532.72</v>
      </c>
      <c r="D62" s="92">
        <v>850</v>
      </c>
      <c r="E62" s="92">
        <v>1900.74</v>
      </c>
      <c r="F62" s="92">
        <f>F206</f>
        <v>844.12</v>
      </c>
      <c r="G62" s="92">
        <f t="shared" ref="G62:H62" si="14">G206</f>
        <v>844.12</v>
      </c>
      <c r="H62" s="92">
        <f t="shared" si="14"/>
        <v>844.12</v>
      </c>
    </row>
    <row r="63" spans="1:8" ht="27.95" customHeight="1" x14ac:dyDescent="0.25">
      <c r="A63" s="86">
        <v>663</v>
      </c>
      <c r="B63" s="87" t="s">
        <v>236</v>
      </c>
      <c r="C63" s="88">
        <f>C64</f>
        <v>381.25</v>
      </c>
      <c r="D63" s="88">
        <f>D64</f>
        <v>0</v>
      </c>
      <c r="E63" s="88">
        <f>E64</f>
        <v>5210.3999999999996</v>
      </c>
      <c r="F63" s="88">
        <f>F64</f>
        <v>0</v>
      </c>
      <c r="G63" s="88">
        <f t="shared" ref="G63:H63" si="15">G64</f>
        <v>0</v>
      </c>
      <c r="H63" s="88">
        <f t="shared" si="15"/>
        <v>0</v>
      </c>
    </row>
    <row r="64" spans="1:8" ht="27.95" customHeight="1" x14ac:dyDescent="0.25">
      <c r="A64" s="89">
        <v>6631</v>
      </c>
      <c r="B64" s="90" t="s">
        <v>237</v>
      </c>
      <c r="C64" s="92">
        <v>381.25</v>
      </c>
      <c r="D64" s="92">
        <v>0</v>
      </c>
      <c r="E64" s="92">
        <v>5210.3999999999996</v>
      </c>
      <c r="F64" s="92">
        <v>0</v>
      </c>
      <c r="G64" s="93">
        <v>0</v>
      </c>
      <c r="H64" s="93">
        <v>0</v>
      </c>
    </row>
    <row r="65" spans="1:8" ht="34.5" customHeight="1" x14ac:dyDescent="0.25">
      <c r="A65" s="86">
        <v>65</v>
      </c>
      <c r="B65" s="87" t="s">
        <v>296</v>
      </c>
      <c r="C65" s="88">
        <f t="shared" ref="C65:H66" si="16">C66</f>
        <v>412.5</v>
      </c>
      <c r="D65" s="88">
        <f t="shared" si="16"/>
        <v>400</v>
      </c>
      <c r="E65" s="88">
        <f t="shared" si="16"/>
        <v>400</v>
      </c>
      <c r="F65" s="88">
        <f t="shared" si="16"/>
        <v>0</v>
      </c>
      <c r="G65" s="88">
        <f t="shared" si="16"/>
        <v>0</v>
      </c>
      <c r="H65" s="88">
        <f t="shared" si="16"/>
        <v>0</v>
      </c>
    </row>
    <row r="66" spans="1:8" ht="27.95" customHeight="1" x14ac:dyDescent="0.25">
      <c r="A66" s="86">
        <v>652</v>
      </c>
      <c r="B66" s="87" t="s">
        <v>21</v>
      </c>
      <c r="C66" s="88">
        <f t="shared" si="16"/>
        <v>412.5</v>
      </c>
      <c r="D66" s="88">
        <f t="shared" si="16"/>
        <v>400</v>
      </c>
      <c r="E66" s="88">
        <f t="shared" si="16"/>
        <v>400</v>
      </c>
      <c r="F66" s="88">
        <f t="shared" si="16"/>
        <v>0</v>
      </c>
      <c r="G66" s="88">
        <f t="shared" si="16"/>
        <v>0</v>
      </c>
      <c r="H66" s="88">
        <f t="shared" si="16"/>
        <v>0</v>
      </c>
    </row>
    <row r="67" spans="1:8" ht="27.95" customHeight="1" x14ac:dyDescent="0.25">
      <c r="A67" s="89">
        <v>6526</v>
      </c>
      <c r="B67" s="90" t="s">
        <v>22</v>
      </c>
      <c r="C67" s="92">
        <v>412.5</v>
      </c>
      <c r="D67" s="92">
        <v>400</v>
      </c>
      <c r="E67" s="92">
        <v>400</v>
      </c>
      <c r="F67" s="92">
        <v>0</v>
      </c>
      <c r="G67" s="93">
        <v>0</v>
      </c>
      <c r="H67" s="93">
        <v>0</v>
      </c>
    </row>
    <row r="68" spans="1:8" ht="27.95" customHeight="1" x14ac:dyDescent="0.25">
      <c r="A68" s="86">
        <v>64</v>
      </c>
      <c r="B68" s="87" t="s">
        <v>23</v>
      </c>
      <c r="C68" s="88">
        <f t="shared" ref="C68:H69" si="17">C69</f>
        <v>0.01</v>
      </c>
      <c r="D68" s="88">
        <f t="shared" si="17"/>
        <v>0.76</v>
      </c>
      <c r="E68" s="88">
        <f t="shared" si="17"/>
        <v>3.64</v>
      </c>
      <c r="F68" s="88">
        <f t="shared" si="17"/>
        <v>3</v>
      </c>
      <c r="G68" s="88">
        <f t="shared" si="17"/>
        <v>3</v>
      </c>
      <c r="H68" s="88">
        <f t="shared" si="17"/>
        <v>3</v>
      </c>
    </row>
    <row r="69" spans="1:8" ht="27.95" customHeight="1" x14ac:dyDescent="0.25">
      <c r="A69" s="86">
        <v>641</v>
      </c>
      <c r="B69" s="87" t="s">
        <v>188</v>
      </c>
      <c r="C69" s="88">
        <f>C70</f>
        <v>0.01</v>
      </c>
      <c r="D69" s="88">
        <f t="shared" si="17"/>
        <v>0.76</v>
      </c>
      <c r="E69" s="88">
        <f t="shared" si="17"/>
        <v>3.64</v>
      </c>
      <c r="F69" s="88">
        <f t="shared" si="17"/>
        <v>3</v>
      </c>
      <c r="G69" s="88">
        <f t="shared" si="17"/>
        <v>3</v>
      </c>
      <c r="H69" s="88">
        <f t="shared" si="17"/>
        <v>3</v>
      </c>
    </row>
    <row r="70" spans="1:8" ht="27.95" customHeight="1" x14ac:dyDescent="0.25">
      <c r="A70" s="89">
        <v>6413</v>
      </c>
      <c r="B70" s="90" t="s">
        <v>238</v>
      </c>
      <c r="C70" s="92">
        <v>0.01</v>
      </c>
      <c r="D70" s="92">
        <v>0.76</v>
      </c>
      <c r="E70" s="92">
        <v>3.64</v>
      </c>
      <c r="F70" s="92">
        <f>F209</f>
        <v>3</v>
      </c>
      <c r="G70" s="92">
        <f t="shared" ref="G70:H70" si="18">G209</f>
        <v>3</v>
      </c>
      <c r="H70" s="92">
        <f t="shared" si="18"/>
        <v>3</v>
      </c>
    </row>
    <row r="71" spans="1:8" ht="27.95" customHeight="1" x14ac:dyDescent="0.25">
      <c r="A71" s="86">
        <v>63</v>
      </c>
      <c r="B71" s="87" t="s">
        <v>24</v>
      </c>
      <c r="C71" s="88">
        <f>C72+C75</f>
        <v>1073159.74</v>
      </c>
      <c r="D71" s="88">
        <f>D72+D75</f>
        <v>1270213.55</v>
      </c>
      <c r="E71" s="88">
        <f>E72+E75</f>
        <v>2068371.21</v>
      </c>
      <c r="F71" s="88">
        <f>F72+F75</f>
        <v>2112265.81</v>
      </c>
      <c r="G71" s="88">
        <f t="shared" ref="G71:H71" si="19">G72+G75</f>
        <v>1758208.42</v>
      </c>
      <c r="H71" s="88">
        <f t="shared" si="19"/>
        <v>1761117.89</v>
      </c>
    </row>
    <row r="72" spans="1:8" ht="27.95" customHeight="1" x14ac:dyDescent="0.25">
      <c r="A72" s="86">
        <v>636</v>
      </c>
      <c r="B72" s="87" t="s">
        <v>25</v>
      </c>
      <c r="C72" s="88">
        <f>C73+C74</f>
        <v>1055072.53</v>
      </c>
      <c r="D72" s="88">
        <f>D73+D74</f>
        <v>1257537.3500000001</v>
      </c>
      <c r="E72" s="88">
        <f>E73+E74</f>
        <v>2033868.41</v>
      </c>
      <c r="F72" s="88">
        <f>F73+F74</f>
        <v>2097436.9</v>
      </c>
      <c r="G72" s="88">
        <f t="shared" ref="G72:H72" si="20">G73+G74</f>
        <v>1743379.51</v>
      </c>
      <c r="H72" s="88">
        <f t="shared" si="20"/>
        <v>1750737.65</v>
      </c>
    </row>
    <row r="73" spans="1:8" ht="27.95" customHeight="1" x14ac:dyDescent="0.25">
      <c r="A73" s="89">
        <v>6361</v>
      </c>
      <c r="B73" s="90" t="s">
        <v>239</v>
      </c>
      <c r="C73" s="91">
        <v>1016025.45</v>
      </c>
      <c r="D73" s="92">
        <v>1245592.3</v>
      </c>
      <c r="E73" s="92">
        <v>1641775.98</v>
      </c>
      <c r="F73" s="92">
        <v>1682596.9</v>
      </c>
      <c r="G73" s="92">
        <f t="shared" ref="G73:H73" si="21">G228</f>
        <v>1685779.51</v>
      </c>
      <c r="H73" s="92">
        <f t="shared" si="21"/>
        <v>1693137.65</v>
      </c>
    </row>
    <row r="74" spans="1:8" ht="27.95" customHeight="1" x14ac:dyDescent="0.25">
      <c r="A74" s="89">
        <v>6362</v>
      </c>
      <c r="B74" s="90" t="s">
        <v>272</v>
      </c>
      <c r="C74" s="91">
        <v>39047.08</v>
      </c>
      <c r="D74" s="92">
        <v>11945.05</v>
      </c>
      <c r="E74" s="92">
        <v>392092.43</v>
      </c>
      <c r="F74" s="92">
        <f>F229</f>
        <v>414840</v>
      </c>
      <c r="G74" s="92">
        <f t="shared" ref="G74:H74" si="22">G229</f>
        <v>57600</v>
      </c>
      <c r="H74" s="92">
        <f t="shared" si="22"/>
        <v>57600</v>
      </c>
    </row>
    <row r="75" spans="1:8" ht="27.95" customHeight="1" x14ac:dyDescent="0.25">
      <c r="A75" s="86">
        <v>639</v>
      </c>
      <c r="B75" s="87" t="s">
        <v>190</v>
      </c>
      <c r="C75" s="88">
        <f>C76+C79+C77+C78</f>
        <v>18087.21</v>
      </c>
      <c r="D75" s="88">
        <f>D76+D79+D77+D78</f>
        <v>12676.2</v>
      </c>
      <c r="E75" s="88">
        <f>E76+E79+E77+E78</f>
        <v>34502.800000000003</v>
      </c>
      <c r="F75" s="88">
        <f>F76+F79+F77+F78</f>
        <v>14828.91</v>
      </c>
      <c r="G75" s="88">
        <f t="shared" ref="G75:H75" si="23">G76+G79+G77+G78</f>
        <v>14828.91</v>
      </c>
      <c r="H75" s="88">
        <f t="shared" si="23"/>
        <v>10380.240000000002</v>
      </c>
    </row>
    <row r="76" spans="1:8" ht="27.95" customHeight="1" x14ac:dyDescent="0.25">
      <c r="A76" s="89">
        <v>6391</v>
      </c>
      <c r="B76" s="90" t="s">
        <v>241</v>
      </c>
      <c r="C76" s="92">
        <v>974.42</v>
      </c>
      <c r="D76" s="92">
        <v>3811.87</v>
      </c>
      <c r="E76" s="92">
        <v>894.07</v>
      </c>
      <c r="F76" s="92">
        <f>F231</f>
        <v>2224.34</v>
      </c>
      <c r="G76" s="92">
        <f t="shared" ref="G76:H76" si="24">G231</f>
        <v>2224.34</v>
      </c>
      <c r="H76" s="92">
        <f t="shared" si="24"/>
        <v>1557.04</v>
      </c>
    </row>
    <row r="77" spans="1:8" ht="27.95" customHeight="1" x14ac:dyDescent="0.25">
      <c r="A77" s="89">
        <v>6392</v>
      </c>
      <c r="B77" s="90" t="s">
        <v>271</v>
      </c>
      <c r="C77" s="92">
        <v>1738.66</v>
      </c>
      <c r="D77" s="92">
        <v>1413</v>
      </c>
      <c r="E77" s="92">
        <v>4281.3500000000004</v>
      </c>
      <c r="F77" s="92">
        <v>0</v>
      </c>
      <c r="G77" s="93">
        <v>0</v>
      </c>
      <c r="H77" s="93">
        <v>0</v>
      </c>
    </row>
    <row r="78" spans="1:8" ht="34.5" customHeight="1" x14ac:dyDescent="0.25">
      <c r="A78" s="89">
        <v>6393</v>
      </c>
      <c r="B78" s="90" t="s">
        <v>325</v>
      </c>
      <c r="C78" s="91">
        <v>5521.71</v>
      </c>
      <c r="D78" s="92">
        <v>5422.33</v>
      </c>
      <c r="E78" s="92">
        <v>5066.3999999999996</v>
      </c>
      <c r="F78" s="92">
        <f>F233</f>
        <v>12604.57</v>
      </c>
      <c r="G78" s="92">
        <f t="shared" ref="G78:H78" si="25">G233</f>
        <v>12604.57</v>
      </c>
      <c r="H78" s="92">
        <f t="shared" si="25"/>
        <v>8823.2000000000007</v>
      </c>
    </row>
    <row r="79" spans="1:8" ht="36" customHeight="1" x14ac:dyDescent="0.25">
      <c r="A79" s="89">
        <v>6394</v>
      </c>
      <c r="B79" s="90" t="s">
        <v>240</v>
      </c>
      <c r="C79" s="92">
        <v>9852.42</v>
      </c>
      <c r="D79" s="92">
        <v>2029</v>
      </c>
      <c r="E79" s="92">
        <v>24260.98</v>
      </c>
      <c r="F79" s="92">
        <v>0</v>
      </c>
      <c r="G79" s="93">
        <v>0</v>
      </c>
      <c r="H79" s="93">
        <v>0</v>
      </c>
    </row>
    <row r="80" spans="1:8" ht="27.95" customHeight="1" x14ac:dyDescent="0.25">
      <c r="A80" s="333" t="s">
        <v>185</v>
      </c>
      <c r="B80" s="334"/>
      <c r="C80" s="94">
        <f>C54</f>
        <v>1321053.72</v>
      </c>
      <c r="D80" s="94">
        <f>D54</f>
        <v>1451814.4400000002</v>
      </c>
      <c r="E80" s="94">
        <f>E54</f>
        <v>2386625.4</v>
      </c>
      <c r="F80" s="94">
        <f>F54</f>
        <v>2347285.0499999998</v>
      </c>
      <c r="G80" s="94">
        <f t="shared" ref="G80:H80" si="26">G54</f>
        <v>1950537.3599999999</v>
      </c>
      <c r="H80" s="94">
        <f t="shared" si="26"/>
        <v>1947507.8199999998</v>
      </c>
    </row>
    <row r="81" spans="1:8" ht="19.7" customHeight="1" x14ac:dyDescent="0.25">
      <c r="A81" s="95"/>
      <c r="B81" s="95"/>
      <c r="C81" s="96"/>
      <c r="D81" s="97"/>
      <c r="E81" s="96"/>
      <c r="F81" s="96"/>
      <c r="G81" s="82"/>
      <c r="H81" s="80"/>
    </row>
    <row r="82" spans="1:8" ht="19.7" customHeight="1" x14ac:dyDescent="0.25">
      <c r="A82" s="95"/>
      <c r="B82" s="95"/>
      <c r="C82" s="96"/>
      <c r="D82" s="97"/>
      <c r="E82" s="96"/>
      <c r="F82" s="96"/>
      <c r="G82" s="82"/>
      <c r="H82" s="80"/>
    </row>
    <row r="83" spans="1:8" ht="19.7" customHeight="1" x14ac:dyDescent="0.25">
      <c r="A83" s="95"/>
      <c r="B83" s="95"/>
      <c r="C83" s="96"/>
      <c r="D83" s="97"/>
      <c r="E83" s="96"/>
      <c r="F83" s="96"/>
      <c r="G83" s="82"/>
      <c r="H83" s="80"/>
    </row>
    <row r="84" spans="1:8" ht="19.7" customHeight="1" x14ac:dyDescent="0.25">
      <c r="A84" s="335" t="s">
        <v>26</v>
      </c>
      <c r="B84" s="335"/>
      <c r="C84" s="335"/>
      <c r="D84" s="335"/>
      <c r="E84" s="335"/>
      <c r="F84" s="335"/>
      <c r="G84" s="335"/>
      <c r="H84" s="335"/>
    </row>
    <row r="85" spans="1:8" ht="19.7" customHeight="1" x14ac:dyDescent="0.25">
      <c r="A85" s="36" t="s">
        <v>1</v>
      </c>
      <c r="B85" s="36" t="s">
        <v>14</v>
      </c>
      <c r="C85" s="36" t="s">
        <v>364</v>
      </c>
      <c r="D85" s="36" t="s">
        <v>359</v>
      </c>
      <c r="E85" s="36" t="s">
        <v>360</v>
      </c>
      <c r="F85" s="36" t="s">
        <v>361</v>
      </c>
      <c r="G85" s="36" t="s">
        <v>362</v>
      </c>
      <c r="H85" s="36" t="s">
        <v>363</v>
      </c>
    </row>
    <row r="86" spans="1:8" ht="19.7" customHeight="1" x14ac:dyDescent="0.25">
      <c r="A86" s="83">
        <v>3</v>
      </c>
      <c r="B86" s="84" t="s">
        <v>246</v>
      </c>
      <c r="C86" s="98">
        <f>C87+C97+C129+C133+C136</f>
        <v>1200020.27</v>
      </c>
      <c r="D86" s="98">
        <f>D87+D97+D129+D133+D136</f>
        <v>1436989.63</v>
      </c>
      <c r="E86" s="98">
        <f>E87+E97+E129+E133+E136</f>
        <v>1983158.7499999995</v>
      </c>
      <c r="F86" s="98">
        <f t="shared" ref="F86:H86" si="27">F87+F97+F129+F133+F136</f>
        <v>1931009.81</v>
      </c>
      <c r="G86" s="98">
        <f t="shared" si="27"/>
        <v>1891502.12</v>
      </c>
      <c r="H86" s="98">
        <f t="shared" si="27"/>
        <v>1884795.2806766918</v>
      </c>
    </row>
    <row r="87" spans="1:8" ht="27.95" customHeight="1" x14ac:dyDescent="0.25">
      <c r="A87" s="99">
        <v>31</v>
      </c>
      <c r="B87" s="100" t="s">
        <v>27</v>
      </c>
      <c r="C87" s="101">
        <f>C88+C92+C94</f>
        <v>868858.76000000013</v>
      </c>
      <c r="D87" s="101">
        <f>D88+D92+D94</f>
        <v>1134227</v>
      </c>
      <c r="E87" s="101">
        <f>E88+E92+E94</f>
        <v>1438919.2699999996</v>
      </c>
      <c r="F87" s="101">
        <f t="shared" ref="F87:H87" si="28">F88+F92+F94</f>
        <v>1462219.6300000001</v>
      </c>
      <c r="G87" s="101">
        <f t="shared" si="28"/>
        <v>1464162.2400000002</v>
      </c>
      <c r="H87" s="101">
        <f t="shared" si="28"/>
        <v>1461855.6600000001</v>
      </c>
    </row>
    <row r="88" spans="1:8" ht="27.95" customHeight="1" x14ac:dyDescent="0.25">
      <c r="A88" s="99">
        <v>311</v>
      </c>
      <c r="B88" s="100" t="s">
        <v>28</v>
      </c>
      <c r="C88" s="88">
        <f>C89+C90+C91</f>
        <v>713666.43000000017</v>
      </c>
      <c r="D88" s="88">
        <f>D89+D90+D91</f>
        <v>930963.29</v>
      </c>
      <c r="E88" s="88">
        <f>E89+E90+E91</f>
        <v>1186196.2899999996</v>
      </c>
      <c r="F88" s="88">
        <f t="shared" ref="F88:H88" si="29">F89+F90+F91</f>
        <v>1205837.5900000001</v>
      </c>
      <c r="G88" s="88">
        <f t="shared" si="29"/>
        <v>1211719.3700000001</v>
      </c>
      <c r="H88" s="88">
        <f t="shared" si="29"/>
        <v>1211193.6200000001</v>
      </c>
    </row>
    <row r="89" spans="1:8" ht="27.95" customHeight="1" x14ac:dyDescent="0.25">
      <c r="A89" s="102">
        <v>3111</v>
      </c>
      <c r="B89" s="90" t="s">
        <v>29</v>
      </c>
      <c r="C89" s="92">
        <f>C411+C568+C923+C763+C741+C709+C782+C803+C836+C867+C885+C819</f>
        <v>706542.7200000002</v>
      </c>
      <c r="D89" s="92">
        <f t="shared" ref="D89" si="30">D411+D568+D923+D763+D741+D709+D782+D803+D836+D867+D885+D819</f>
        <v>923463.29</v>
      </c>
      <c r="E89" s="92">
        <f>E411+E568+E923+E763+E741+E709+E782+E803+E836+E867+E885+E819+E852</f>
        <v>1178796.2899999996</v>
      </c>
      <c r="F89" s="92">
        <f t="shared" ref="F89:H89" si="31">F411+F568+F923+F763+F741+F709+F782+F803+F836+F867+F885+F819+F852</f>
        <v>1198437.5900000001</v>
      </c>
      <c r="G89" s="92">
        <f t="shared" si="31"/>
        <v>1204319.3700000001</v>
      </c>
      <c r="H89" s="92">
        <f t="shared" si="31"/>
        <v>1203793.6200000001</v>
      </c>
    </row>
    <row r="90" spans="1:8" ht="27.95" customHeight="1" x14ac:dyDescent="0.25">
      <c r="A90" s="102">
        <v>3112</v>
      </c>
      <c r="B90" s="90" t="s">
        <v>30</v>
      </c>
      <c r="C90" s="92">
        <v>0</v>
      </c>
      <c r="D90" s="92">
        <v>0</v>
      </c>
      <c r="E90" s="92">
        <v>0</v>
      </c>
      <c r="F90" s="92">
        <v>0</v>
      </c>
      <c r="G90" s="92">
        <v>0</v>
      </c>
      <c r="H90" s="92">
        <v>0</v>
      </c>
    </row>
    <row r="91" spans="1:8" ht="27.95" customHeight="1" x14ac:dyDescent="0.25">
      <c r="A91" s="102">
        <v>3114</v>
      </c>
      <c r="B91" s="90" t="s">
        <v>31</v>
      </c>
      <c r="C91" s="92">
        <f>C412</f>
        <v>7123.71</v>
      </c>
      <c r="D91" s="92">
        <f>D412</f>
        <v>7500</v>
      </c>
      <c r="E91" s="92">
        <f>E412</f>
        <v>7400</v>
      </c>
      <c r="F91" s="92">
        <f t="shared" ref="F91:H91" si="32">F412</f>
        <v>7400</v>
      </c>
      <c r="G91" s="92">
        <f t="shared" si="32"/>
        <v>7400</v>
      </c>
      <c r="H91" s="92">
        <f t="shared" si="32"/>
        <v>7400</v>
      </c>
    </row>
    <row r="92" spans="1:8" ht="27.95" customHeight="1" x14ac:dyDescent="0.25">
      <c r="A92" s="99">
        <v>312</v>
      </c>
      <c r="B92" s="100" t="s">
        <v>32</v>
      </c>
      <c r="C92" s="88">
        <f>C93</f>
        <v>40428.969999999994</v>
      </c>
      <c r="D92" s="88">
        <f t="shared" ref="D92:H92" si="33">D93</f>
        <v>49853.729999999996</v>
      </c>
      <c r="E92" s="88">
        <f t="shared" si="33"/>
        <v>57508.31</v>
      </c>
      <c r="F92" s="88">
        <f t="shared" si="33"/>
        <v>56111.219999999994</v>
      </c>
      <c r="G92" s="88">
        <f t="shared" si="33"/>
        <v>53083.989999999991</v>
      </c>
      <c r="H92" s="88">
        <f t="shared" si="33"/>
        <v>51305.240000000005</v>
      </c>
    </row>
    <row r="93" spans="1:8" ht="27.95" customHeight="1" x14ac:dyDescent="0.25">
      <c r="A93" s="102" t="s">
        <v>33</v>
      </c>
      <c r="B93" s="103" t="s">
        <v>32</v>
      </c>
      <c r="C93" s="92">
        <f t="shared" ref="C93:H93" si="34">C414+C743+C765+C784+C805+C838+C869+C304+C326+C1152</f>
        <v>40428.969999999994</v>
      </c>
      <c r="D93" s="92">
        <f t="shared" si="34"/>
        <v>49853.729999999996</v>
      </c>
      <c r="E93" s="92">
        <f t="shared" si="34"/>
        <v>57508.31</v>
      </c>
      <c r="F93" s="92">
        <f t="shared" si="34"/>
        <v>56111.219999999994</v>
      </c>
      <c r="G93" s="92">
        <f t="shared" si="34"/>
        <v>53083.989999999991</v>
      </c>
      <c r="H93" s="92">
        <f t="shared" si="34"/>
        <v>51305.240000000005</v>
      </c>
    </row>
    <row r="94" spans="1:8" ht="27.95" customHeight="1" x14ac:dyDescent="0.25">
      <c r="A94" s="99">
        <v>313</v>
      </c>
      <c r="B94" s="100" t="s">
        <v>34</v>
      </c>
      <c r="C94" s="88">
        <f>C95+C96</f>
        <v>114763.36000000002</v>
      </c>
      <c r="D94" s="88">
        <f>D95+D96</f>
        <v>153409.98000000001</v>
      </c>
      <c r="E94" s="88">
        <f>E95+E96</f>
        <v>195214.66999999998</v>
      </c>
      <c r="F94" s="88">
        <f t="shared" ref="F94:H94" si="35">F95+F96</f>
        <v>200270.82</v>
      </c>
      <c r="G94" s="88">
        <f t="shared" si="35"/>
        <v>199358.88</v>
      </c>
      <c r="H94" s="88">
        <f t="shared" si="35"/>
        <v>199356.79999999999</v>
      </c>
    </row>
    <row r="95" spans="1:8" ht="27.95" customHeight="1" x14ac:dyDescent="0.25">
      <c r="A95" s="102">
        <v>3132</v>
      </c>
      <c r="B95" s="103" t="s">
        <v>35</v>
      </c>
      <c r="C95" s="92">
        <f>C416+C570+C711+C745+C767+C925+C840+C871+C887+C786+C807+C823</f>
        <v>114719.04000000001</v>
      </c>
      <c r="D95" s="92">
        <f>D416+D570+D711+D745+D767+D925+D840+D871+D887+D786+D807+D823</f>
        <v>153409.98000000001</v>
      </c>
      <c r="E95" s="93">
        <f>E416+E570+E711+E745+E767+E925+E840+E871+E887+E786+E807+E823+E856</f>
        <v>195214.66999999998</v>
      </c>
      <c r="F95" s="92">
        <f>F416+F570+F711+F745+F767+F925+F840+F871+F887+F786+F807+F823</f>
        <v>200270.82</v>
      </c>
      <c r="G95" s="92">
        <f>G416+G570+G711+G745+G767+G925+G840+G871+G887+G786+G807+G823</f>
        <v>199358.88</v>
      </c>
      <c r="H95" s="92">
        <f>H416+H570+H711+H745+H767+H925+H840+H871+H887+H786+H807+H823</f>
        <v>199356.79999999999</v>
      </c>
    </row>
    <row r="96" spans="1:8" ht="27.95" customHeight="1" x14ac:dyDescent="0.25">
      <c r="A96" s="102">
        <v>3133</v>
      </c>
      <c r="B96" s="103" t="s">
        <v>36</v>
      </c>
      <c r="C96" s="92">
        <f>C571</f>
        <v>44.32</v>
      </c>
      <c r="D96" s="92">
        <f t="shared" ref="D96:H96" si="36">D571</f>
        <v>0</v>
      </c>
      <c r="E96" s="92">
        <f t="shared" si="36"/>
        <v>0</v>
      </c>
      <c r="F96" s="92">
        <f t="shared" si="36"/>
        <v>0</v>
      </c>
      <c r="G96" s="92">
        <f t="shared" si="36"/>
        <v>0</v>
      </c>
      <c r="H96" s="92">
        <f t="shared" si="36"/>
        <v>0</v>
      </c>
    </row>
    <row r="97" spans="1:10" ht="27.95" customHeight="1" x14ac:dyDescent="0.25">
      <c r="A97" s="99">
        <v>32</v>
      </c>
      <c r="B97" s="100" t="s">
        <v>37</v>
      </c>
      <c r="C97" s="88">
        <f>C98+C103+C110+C120+C122</f>
        <v>329148.25999999995</v>
      </c>
      <c r="D97" s="88">
        <f>D98+D103+D110+D120+D122</f>
        <v>302522.63</v>
      </c>
      <c r="E97" s="104">
        <f>E98+E103+E110+E120+E122</f>
        <v>523023.61000000004</v>
      </c>
      <c r="F97" s="88">
        <f t="shared" ref="F97:H97" si="37">F98+F103+F110+F120+F122</f>
        <v>440909.17999999993</v>
      </c>
      <c r="G97" s="88">
        <f t="shared" si="37"/>
        <v>399458.88</v>
      </c>
      <c r="H97" s="88">
        <f t="shared" si="37"/>
        <v>395058.62067669176</v>
      </c>
    </row>
    <row r="98" spans="1:10" ht="27.95" customHeight="1" x14ac:dyDescent="0.25">
      <c r="A98" s="99">
        <v>321</v>
      </c>
      <c r="B98" s="100" t="s">
        <v>38</v>
      </c>
      <c r="C98" s="88">
        <f>C99+C100+C101+C102</f>
        <v>39925.939999999995</v>
      </c>
      <c r="D98" s="88">
        <f>D99+D100+D101+D102</f>
        <v>38619.300000000003</v>
      </c>
      <c r="E98" s="104">
        <f>E99+E100+E101+E102</f>
        <v>46877.17</v>
      </c>
      <c r="F98" s="88">
        <f t="shared" ref="F98:H98" si="38">F99+F100+F101+F102</f>
        <v>44206.09</v>
      </c>
      <c r="G98" s="88">
        <f t="shared" si="38"/>
        <v>44206.09</v>
      </c>
      <c r="H98" s="88">
        <f t="shared" si="38"/>
        <v>43629.560000000005</v>
      </c>
      <c r="J98" s="34"/>
    </row>
    <row r="99" spans="1:10" ht="27.95" customHeight="1" x14ac:dyDescent="0.25">
      <c r="A99" s="102" t="s">
        <v>39</v>
      </c>
      <c r="B99" s="103" t="s">
        <v>40</v>
      </c>
      <c r="C99" s="92">
        <f>C329+C356+C392+C928+C890+C1096+C307+C909+C947+C1123+C447+C748+C770</f>
        <v>6065.29</v>
      </c>
      <c r="D99" s="92">
        <f>D329+D356+D392+D928+D890+D1096+D307+D909+D947+D1123+D447+D748+D770</f>
        <v>5407</v>
      </c>
      <c r="E99" s="93">
        <f>E329+E356+E392+E928+E890+E1096+E307+E909+E947+E1123+E447+E748+E770+E1068</f>
        <v>9757.17</v>
      </c>
      <c r="F99" s="92">
        <f>F329+F356+F392+F928+F890+F1096+F307+F909+F947+F1123+F447+F748+F770</f>
        <v>6434.3</v>
      </c>
      <c r="G99" s="92">
        <f>G329+G356+G392+G928+G890+G1096+G307+G909+G947+G1123+G447+G748+G770</f>
        <v>6434.3</v>
      </c>
      <c r="H99" s="92">
        <f>H329+H356+H392+H928+H890+H1096+H307+H909+H947+H1123+H447+H748+H770</f>
        <v>6434.3</v>
      </c>
      <c r="J99" s="21"/>
    </row>
    <row r="100" spans="1:10" ht="27.95" customHeight="1" x14ac:dyDescent="0.25">
      <c r="A100" s="102" t="s">
        <v>41</v>
      </c>
      <c r="B100" s="103" t="s">
        <v>42</v>
      </c>
      <c r="C100" s="92">
        <f t="shared" ref="C100:H100" si="39">C420+C749+C771+C789+C810+C843+C874+C1155</f>
        <v>33441.449999999997</v>
      </c>
      <c r="D100" s="92">
        <f t="shared" si="39"/>
        <v>32712.3</v>
      </c>
      <c r="E100" s="92">
        <f t="shared" si="39"/>
        <v>36270</v>
      </c>
      <c r="F100" s="92">
        <f t="shared" si="39"/>
        <v>36921.789999999994</v>
      </c>
      <c r="G100" s="92">
        <f t="shared" si="39"/>
        <v>36921.789999999994</v>
      </c>
      <c r="H100" s="92">
        <f t="shared" si="39"/>
        <v>36345.26</v>
      </c>
    </row>
    <row r="101" spans="1:10" ht="27.95" customHeight="1" x14ac:dyDescent="0.25">
      <c r="A101" s="102">
        <v>3213</v>
      </c>
      <c r="B101" s="103" t="s">
        <v>43</v>
      </c>
      <c r="C101" s="92">
        <f>C357</f>
        <v>199</v>
      </c>
      <c r="D101" s="92">
        <f t="shared" ref="D101:H101" si="40">D357</f>
        <v>200</v>
      </c>
      <c r="E101" s="92">
        <f t="shared" si="40"/>
        <v>600</v>
      </c>
      <c r="F101" s="92">
        <f t="shared" si="40"/>
        <v>600</v>
      </c>
      <c r="G101" s="92">
        <f t="shared" si="40"/>
        <v>600</v>
      </c>
      <c r="H101" s="92">
        <f t="shared" si="40"/>
        <v>600</v>
      </c>
    </row>
    <row r="102" spans="1:10" ht="27.95" customHeight="1" x14ac:dyDescent="0.25">
      <c r="A102" s="102">
        <v>3214</v>
      </c>
      <c r="B102" s="103" t="s">
        <v>44</v>
      </c>
      <c r="C102" s="92">
        <f>C330+C358+C308</f>
        <v>220.2</v>
      </c>
      <c r="D102" s="92">
        <f t="shared" ref="D102:H102" si="41">D330+D358+D308</f>
        <v>300</v>
      </c>
      <c r="E102" s="92">
        <f t="shared" si="41"/>
        <v>250</v>
      </c>
      <c r="F102" s="92">
        <f t="shared" si="41"/>
        <v>250</v>
      </c>
      <c r="G102" s="92">
        <f t="shared" si="41"/>
        <v>250</v>
      </c>
      <c r="H102" s="92">
        <f t="shared" si="41"/>
        <v>250</v>
      </c>
    </row>
    <row r="103" spans="1:10" ht="27.95" customHeight="1" x14ac:dyDescent="0.25">
      <c r="A103" s="99">
        <v>322</v>
      </c>
      <c r="B103" s="100" t="s">
        <v>45</v>
      </c>
      <c r="C103" s="88">
        <f t="shared" ref="C103:H103" si="42">C104+C105+C106+C107+C108+C109</f>
        <v>156241.18</v>
      </c>
      <c r="D103" s="88">
        <f t="shared" si="42"/>
        <v>153061.53</v>
      </c>
      <c r="E103" s="104">
        <f t="shared" si="42"/>
        <v>228938.45</v>
      </c>
      <c r="F103" s="88">
        <f t="shared" si="42"/>
        <v>171062.46</v>
      </c>
      <c r="G103" s="88">
        <f t="shared" si="42"/>
        <v>146280.91</v>
      </c>
      <c r="H103" s="88">
        <f t="shared" si="42"/>
        <v>146280.91</v>
      </c>
    </row>
    <row r="104" spans="1:10" ht="27.95" customHeight="1" x14ac:dyDescent="0.25">
      <c r="A104" s="102" t="s">
        <v>46</v>
      </c>
      <c r="B104" s="103" t="s">
        <v>47</v>
      </c>
      <c r="C104" s="93">
        <f>C332+C360+C436+C654+C668+C681+C693+C403+C310+C1098+C1141+C449</f>
        <v>8690.1</v>
      </c>
      <c r="D104" s="93">
        <f>D332+D360+D436+D654+D668+D681+D693+D403+D310+D1098+D1141+D449+D1071</f>
        <v>9000</v>
      </c>
      <c r="E104" s="93">
        <f>E332+E360+E436+E654+E668+E681+E693+E403+E310+E1098+E1141+E449+E1071</f>
        <v>13286.98</v>
      </c>
      <c r="F104" s="92">
        <f>F332+F360+F436+F654+F668+F681+F693+F403+F310+F1098+F1141+F449+F1071</f>
        <v>12000</v>
      </c>
      <c r="G104" s="92">
        <f>G332+G360+G436+G654+G668+G681+G693+G403+G310+G1098+G1141+G449+G1071</f>
        <v>14000</v>
      </c>
      <c r="H104" s="92">
        <f>H332+H360+H436+H654+H668+H681+H693+H403+H310+H1098+H1141+H449+H1071</f>
        <v>14000</v>
      </c>
    </row>
    <row r="105" spans="1:10" ht="27.95" customHeight="1" x14ac:dyDescent="0.25">
      <c r="A105" s="102">
        <v>3222</v>
      </c>
      <c r="B105" s="103" t="s">
        <v>48</v>
      </c>
      <c r="C105" s="92">
        <f t="shared" ref="C105:H105" si="43">C642+C1005+C1025+C976+C986+C1046+C450+C1072</f>
        <v>88423.74</v>
      </c>
      <c r="D105" s="92">
        <f t="shared" si="43"/>
        <v>108320</v>
      </c>
      <c r="E105" s="92">
        <f t="shared" si="43"/>
        <v>160620.56</v>
      </c>
      <c r="F105" s="92">
        <f t="shared" si="43"/>
        <v>117021.55</v>
      </c>
      <c r="G105" s="92">
        <f t="shared" si="43"/>
        <v>91000</v>
      </c>
      <c r="H105" s="92">
        <f t="shared" si="43"/>
        <v>91000</v>
      </c>
    </row>
    <row r="106" spans="1:10" ht="27.95" customHeight="1" x14ac:dyDescent="0.25">
      <c r="A106" s="102" t="s">
        <v>49</v>
      </c>
      <c r="B106" s="103" t="s">
        <v>50</v>
      </c>
      <c r="C106" s="92">
        <f>C333+C361+C311</f>
        <v>32787.03</v>
      </c>
      <c r="D106" s="92">
        <f t="shared" ref="D106:H106" si="44">D333+D361+D311</f>
        <v>26810.91</v>
      </c>
      <c r="E106" s="92">
        <f t="shared" si="44"/>
        <v>26980.91</v>
      </c>
      <c r="F106" s="92">
        <f t="shared" si="44"/>
        <v>27280.91</v>
      </c>
      <c r="G106" s="92">
        <f t="shared" si="44"/>
        <v>27280.91</v>
      </c>
      <c r="H106" s="92">
        <f t="shared" si="44"/>
        <v>27280.91</v>
      </c>
    </row>
    <row r="107" spans="1:10" ht="27.95" customHeight="1" x14ac:dyDescent="0.25">
      <c r="A107" s="102" t="s">
        <v>51</v>
      </c>
      <c r="B107" s="103" t="s">
        <v>52</v>
      </c>
      <c r="C107" s="93">
        <f>C334+C362+C502+C540+C312+C451</f>
        <v>3552.35</v>
      </c>
      <c r="D107" s="93">
        <f>D334+D362+D502+D540+D312+D451+D1073</f>
        <v>6230.62</v>
      </c>
      <c r="E107" s="93">
        <f>E334+E362+E502+E540+E312+E451+E1073</f>
        <v>5050</v>
      </c>
      <c r="F107" s="92">
        <f>F334+F362+F502+F540+F312+F451+F1073</f>
        <v>4000</v>
      </c>
      <c r="G107" s="92">
        <f>G334+G362+G502+G540+G312+G451+G1073</f>
        <v>4000</v>
      </c>
      <c r="H107" s="92">
        <f>H334+H362+H502+H540+H312+H451+H1073</f>
        <v>4000</v>
      </c>
    </row>
    <row r="108" spans="1:10" ht="27.95" customHeight="1" x14ac:dyDescent="0.25">
      <c r="A108" s="102">
        <v>3225</v>
      </c>
      <c r="B108" s="103" t="s">
        <v>112</v>
      </c>
      <c r="C108" s="92">
        <f>C335+C363+C1026+C1099+C1047</f>
        <v>22787.960000000003</v>
      </c>
      <c r="D108" s="92">
        <f>D335+D363+D1026+D1099+D1074+D1047+D1126</f>
        <v>1500</v>
      </c>
      <c r="E108" s="92">
        <f>E335+E363+E1026+E1099+E1074+E1047+E1126</f>
        <v>22629</v>
      </c>
      <c r="F108" s="92">
        <f>F335+F363+F1026+F1099+F1074+F1047+F1126</f>
        <v>10389</v>
      </c>
      <c r="G108" s="92">
        <f>G335+G363+G1026+G1099+G1074+G1047+G1126</f>
        <v>9629</v>
      </c>
      <c r="H108" s="92">
        <f>H335+H363+H1026+H1099+H1074+H1047+H1126</f>
        <v>9629</v>
      </c>
    </row>
    <row r="109" spans="1:10" ht="27.95" customHeight="1" x14ac:dyDescent="0.25">
      <c r="A109" s="102">
        <v>3227</v>
      </c>
      <c r="B109" s="103" t="s">
        <v>381</v>
      </c>
      <c r="C109" s="92">
        <f>C364</f>
        <v>0</v>
      </c>
      <c r="D109" s="92">
        <f>D364</f>
        <v>1200</v>
      </c>
      <c r="E109" s="92">
        <f>E364</f>
        <v>371</v>
      </c>
      <c r="F109" s="92">
        <f t="shared" ref="F109:H109" si="45">F364</f>
        <v>371</v>
      </c>
      <c r="G109" s="92">
        <f t="shared" si="45"/>
        <v>371</v>
      </c>
      <c r="H109" s="92">
        <f t="shared" si="45"/>
        <v>371</v>
      </c>
    </row>
    <row r="110" spans="1:10" ht="27.95" customHeight="1" x14ac:dyDescent="0.25">
      <c r="A110" s="99">
        <v>323</v>
      </c>
      <c r="B110" s="100" t="s">
        <v>53</v>
      </c>
      <c r="C110" s="88">
        <f>C111+C112+C114+C116+C117+C118+C119+C115+C113</f>
        <v>128180.01999999997</v>
      </c>
      <c r="D110" s="88">
        <f t="shared" ref="D110" si="46">D111+D112+D114+D116+D117+D118+D119+D115+D113</f>
        <v>105181.8</v>
      </c>
      <c r="E110" s="88">
        <f>E111+E112+E114+E116+E117+E118+E119+E115+E113</f>
        <v>234254.53</v>
      </c>
      <c r="F110" s="88">
        <f t="shared" ref="F110:H110" si="47">F111+F112+F114+F116+F117+F118+F119+F115+F113</f>
        <v>214904.90999999997</v>
      </c>
      <c r="G110" s="88">
        <f t="shared" si="47"/>
        <v>198236.15999999997</v>
      </c>
      <c r="H110" s="88">
        <f t="shared" si="47"/>
        <v>198236.15999999997</v>
      </c>
    </row>
    <row r="111" spans="1:10" ht="27.95" customHeight="1" x14ac:dyDescent="0.25">
      <c r="A111" s="102" t="s">
        <v>54</v>
      </c>
      <c r="B111" s="103" t="s">
        <v>55</v>
      </c>
      <c r="C111" s="92">
        <f>C337+C366+C439+C589+C596+C619+C656+C1028+C1125+C607+C453+C1101</f>
        <v>87051.67</v>
      </c>
      <c r="D111" s="92">
        <f>D337+D366+D439+D589+D596+D619+D656+D1028+D1125+D607+D453+D1101</f>
        <v>70238.75</v>
      </c>
      <c r="E111" s="92">
        <f>E337+E366+E439+E589+E596+E619+E656+E1028+E1125+E607+E453+E1076</f>
        <v>125456.56</v>
      </c>
      <c r="F111" s="92">
        <f>F337+F366+F439+F589+F596+F619+F656+F1028+F1125+F607+F453+F1076</f>
        <v>113969.83</v>
      </c>
      <c r="G111" s="92">
        <f>G337+G366+G439+G589+G596+G619+G656+G1028+G1125+G607+G453+G1076</f>
        <v>106001.08</v>
      </c>
      <c r="H111" s="92">
        <f>H337+H366+H439+H589+H596+H619+H656+H1028+H1125+H607+H453+H1076</f>
        <v>106001.08</v>
      </c>
    </row>
    <row r="112" spans="1:10" ht="27.95" customHeight="1" x14ac:dyDescent="0.25">
      <c r="A112" s="102" t="s">
        <v>56</v>
      </c>
      <c r="B112" s="103" t="s">
        <v>57</v>
      </c>
      <c r="C112" s="92">
        <f>C367+C438+C467+C504+C519+C542+C670+C683</f>
        <v>5873.39</v>
      </c>
      <c r="D112" s="92">
        <f>D367+D438+D467+D504+D519+D542+D670+D683+D1077</f>
        <v>9200</v>
      </c>
      <c r="E112" s="92">
        <f>E367+E438+E467+E504+E519+E542+E670+E683+E1077</f>
        <v>4400</v>
      </c>
      <c r="F112" s="92">
        <f>F367+F438+F467+F504+F519+F542+F670+F683+F1077</f>
        <v>3000</v>
      </c>
      <c r="G112" s="92">
        <f>G367+G438+G467+G504+G519+G542+G670+G683+G1077</f>
        <v>3000</v>
      </c>
      <c r="H112" s="92">
        <f>H367+H438+H467+H504+H519+H542+H670+H683+H1077</f>
        <v>3000</v>
      </c>
    </row>
    <row r="113" spans="1:8" ht="27.95" customHeight="1" x14ac:dyDescent="0.25">
      <c r="A113" s="102">
        <v>3233</v>
      </c>
      <c r="B113" s="103" t="s">
        <v>352</v>
      </c>
      <c r="C113" s="92">
        <v>0</v>
      </c>
      <c r="D113" s="92">
        <f>D1101+D368</f>
        <v>0</v>
      </c>
      <c r="E113" s="92">
        <f>E1101+E368</f>
        <v>2000</v>
      </c>
      <c r="F113" s="92">
        <f>F1101+F368</f>
        <v>6000</v>
      </c>
      <c r="G113" s="92">
        <f>G1101+G368</f>
        <v>6000</v>
      </c>
      <c r="H113" s="92">
        <f>H1101+H368</f>
        <v>6000</v>
      </c>
    </row>
    <row r="114" spans="1:8" ht="27.95" customHeight="1" x14ac:dyDescent="0.25">
      <c r="A114" s="102" t="s">
        <v>58</v>
      </c>
      <c r="B114" s="103" t="s">
        <v>59</v>
      </c>
      <c r="C114" s="92">
        <f>C339+C369</f>
        <v>8380.7099999999991</v>
      </c>
      <c r="D114" s="92">
        <f>D339+D369</f>
        <v>9000</v>
      </c>
      <c r="E114" s="92">
        <f>E339+E369</f>
        <v>9753.5400000000009</v>
      </c>
      <c r="F114" s="92">
        <f t="shared" ref="F114:H114" si="48">F339+F369</f>
        <v>9753.5400000000009</v>
      </c>
      <c r="G114" s="92">
        <f t="shared" si="48"/>
        <v>9753.5400000000009</v>
      </c>
      <c r="H114" s="92">
        <f t="shared" si="48"/>
        <v>9753.5400000000009</v>
      </c>
    </row>
    <row r="115" spans="1:8" ht="27.95" customHeight="1" x14ac:dyDescent="0.25">
      <c r="A115" s="102">
        <v>3235</v>
      </c>
      <c r="B115" s="103" t="s">
        <v>281</v>
      </c>
      <c r="C115" s="92">
        <f>C1029+C1102</f>
        <v>5935</v>
      </c>
      <c r="D115" s="92">
        <f>D1029+D1102+D1050+D370</f>
        <v>8700</v>
      </c>
      <c r="E115" s="92">
        <f>E1029+E1102+E1050+E370</f>
        <v>13050</v>
      </c>
      <c r="F115" s="92">
        <f>F1029+F1102+F1050+F370</f>
        <v>8700</v>
      </c>
      <c r="G115" s="92">
        <f>G1029+G1102+G1050+G370</f>
        <v>0</v>
      </c>
      <c r="H115" s="92">
        <f>H1029+H1102+H1050+H370</f>
        <v>0</v>
      </c>
    </row>
    <row r="116" spans="1:8" ht="27.95" customHeight="1" x14ac:dyDescent="0.25">
      <c r="A116" s="102">
        <v>3236</v>
      </c>
      <c r="B116" s="103" t="s">
        <v>60</v>
      </c>
      <c r="C116" s="92">
        <f>C340+C371+C422+C313</f>
        <v>2239.79</v>
      </c>
      <c r="D116" s="92">
        <f t="shared" ref="D116:H116" si="49">D340+D371+D422+D313</f>
        <v>2229.7800000000002</v>
      </c>
      <c r="E116" s="92">
        <f t="shared" si="49"/>
        <v>2450.65</v>
      </c>
      <c r="F116" s="92">
        <f t="shared" si="49"/>
        <v>2450.65</v>
      </c>
      <c r="G116" s="92">
        <f t="shared" si="49"/>
        <v>2450.65</v>
      </c>
      <c r="H116" s="92">
        <f t="shared" si="49"/>
        <v>2450.65</v>
      </c>
    </row>
    <row r="117" spans="1:8" ht="27.95" customHeight="1" x14ac:dyDescent="0.25">
      <c r="A117" s="102">
        <v>3237</v>
      </c>
      <c r="B117" s="103" t="s">
        <v>61</v>
      </c>
      <c r="C117" s="92">
        <f>C372+C423+C930+C892+C574+C978+C1030+C1103+C338+C988</f>
        <v>16305.76</v>
      </c>
      <c r="D117" s="92">
        <f>D372+D423+D930+D892+D574+D978+D1030+D1103+D338+D1126+D988</f>
        <v>2000</v>
      </c>
      <c r="E117" s="92">
        <f>E372+E423+E930+E892+E574+E978+E1030+E1103+E338+E988</f>
        <v>74630.510000000009</v>
      </c>
      <c r="F117" s="92">
        <f>F372+F423+F930+F892+F574+F978+F1030+F1103+F338+F988</f>
        <v>68930.89</v>
      </c>
      <c r="G117" s="92">
        <f>G372+G423+G930+G892+G574+G978+G1030+G1103+G338+G988</f>
        <v>68930.89</v>
      </c>
      <c r="H117" s="92">
        <f>H372+H423+H930+H892+H574+H978+H1030+H1103+H338+H988</f>
        <v>68930.89</v>
      </c>
    </row>
    <row r="118" spans="1:8" ht="27.95" customHeight="1" x14ac:dyDescent="0.25">
      <c r="A118" s="102" t="s">
        <v>62</v>
      </c>
      <c r="B118" s="103" t="s">
        <v>63</v>
      </c>
      <c r="C118" s="92">
        <f>C341+C373+C505+C314+C657</f>
        <v>1579.95</v>
      </c>
      <c r="D118" s="92">
        <f>D341+D373+D505+D314+D657</f>
        <v>2313.27</v>
      </c>
      <c r="E118" s="92">
        <f>E341+E373+E505+E314+E657</f>
        <v>2313.27</v>
      </c>
      <c r="F118" s="92">
        <f t="shared" ref="F118:H118" si="50">F341+F373+F505+F314+F657</f>
        <v>1600</v>
      </c>
      <c r="G118" s="92">
        <f t="shared" si="50"/>
        <v>1600</v>
      </c>
      <c r="H118" s="92">
        <f t="shared" si="50"/>
        <v>1600</v>
      </c>
    </row>
    <row r="119" spans="1:8" ht="27.95" customHeight="1" x14ac:dyDescent="0.25">
      <c r="A119" s="102" t="s">
        <v>64</v>
      </c>
      <c r="B119" s="103" t="s">
        <v>65</v>
      </c>
      <c r="C119" s="92">
        <f>C342+C374+C695+C315</f>
        <v>813.75</v>
      </c>
      <c r="D119" s="92">
        <f>D342+D374+D695+D315</f>
        <v>1500</v>
      </c>
      <c r="E119" s="92">
        <f>E342+E374+E695+E315</f>
        <v>200</v>
      </c>
      <c r="F119" s="92">
        <f t="shared" ref="F119:H119" si="51">F342+F374+F695+F315</f>
        <v>500</v>
      </c>
      <c r="G119" s="92">
        <f t="shared" si="51"/>
        <v>500</v>
      </c>
      <c r="H119" s="92">
        <f t="shared" si="51"/>
        <v>500</v>
      </c>
    </row>
    <row r="120" spans="1:8" ht="27.95" customHeight="1" x14ac:dyDescent="0.25">
      <c r="A120" s="99">
        <v>324</v>
      </c>
      <c r="B120" s="100" t="s">
        <v>66</v>
      </c>
      <c r="C120" s="88">
        <f>C121</f>
        <v>0</v>
      </c>
      <c r="D120" s="88">
        <f>D121</f>
        <v>0</v>
      </c>
      <c r="E120" s="88">
        <f>E121</f>
        <v>0</v>
      </c>
      <c r="F120" s="88">
        <f t="shared" ref="F120:H120" si="52">F121</f>
        <v>0</v>
      </c>
      <c r="G120" s="88">
        <f t="shared" si="52"/>
        <v>0</v>
      </c>
      <c r="H120" s="88">
        <f t="shared" si="52"/>
        <v>0</v>
      </c>
    </row>
    <row r="121" spans="1:8" ht="27.95" customHeight="1" x14ac:dyDescent="0.25">
      <c r="A121" s="102">
        <v>3241</v>
      </c>
      <c r="B121" s="103" t="s">
        <v>66</v>
      </c>
      <c r="C121" s="92">
        <v>0</v>
      </c>
      <c r="D121" s="92">
        <v>0</v>
      </c>
      <c r="E121" s="92">
        <v>0</v>
      </c>
      <c r="F121" s="92">
        <v>0</v>
      </c>
      <c r="G121" s="92">
        <v>0</v>
      </c>
      <c r="H121" s="92">
        <v>0</v>
      </c>
    </row>
    <row r="122" spans="1:8" ht="27.95" customHeight="1" x14ac:dyDescent="0.25">
      <c r="A122" s="99">
        <v>329</v>
      </c>
      <c r="B122" s="100" t="s">
        <v>67</v>
      </c>
      <c r="C122" s="88">
        <f>C123+C125+C126+C127+C128</f>
        <v>4801.12</v>
      </c>
      <c r="D122" s="88">
        <f>D123+D124+D125+D126+D127+D128</f>
        <v>5660</v>
      </c>
      <c r="E122" s="104">
        <f t="shared" ref="E122:H122" si="53">E123+E124+E125+E126+E127+E128</f>
        <v>12953.46</v>
      </c>
      <c r="F122" s="88">
        <f t="shared" si="53"/>
        <v>10735.720000000001</v>
      </c>
      <c r="G122" s="88">
        <f t="shared" si="53"/>
        <v>10735.720000000001</v>
      </c>
      <c r="H122" s="88">
        <f t="shared" si="53"/>
        <v>6911.9906766917293</v>
      </c>
    </row>
    <row r="123" spans="1:8" ht="27.95" customHeight="1" x14ac:dyDescent="0.25">
      <c r="A123" s="102" t="s">
        <v>68</v>
      </c>
      <c r="B123" s="103" t="s">
        <v>69</v>
      </c>
      <c r="C123" s="92">
        <f>C376+C659+C672+C455</f>
        <v>50</v>
      </c>
      <c r="D123" s="92">
        <f>D376+D659+D672+D455</f>
        <v>0</v>
      </c>
      <c r="E123" s="92">
        <f>E376+E659+E672+E455</f>
        <v>950</v>
      </c>
      <c r="F123" s="92">
        <f t="shared" ref="F123:H123" si="54">F376+F659+F672+F455</f>
        <v>0</v>
      </c>
      <c r="G123" s="92">
        <f t="shared" si="54"/>
        <v>0</v>
      </c>
      <c r="H123" s="92">
        <f t="shared" si="54"/>
        <v>0</v>
      </c>
    </row>
    <row r="124" spans="1:8" ht="27.95" customHeight="1" x14ac:dyDescent="0.25">
      <c r="A124" s="102">
        <v>3292</v>
      </c>
      <c r="B124" s="103" t="s">
        <v>356</v>
      </c>
      <c r="C124" s="92">
        <v>0</v>
      </c>
      <c r="D124" s="92">
        <f>D377</f>
        <v>0</v>
      </c>
      <c r="E124" s="92">
        <f t="shared" ref="E124:H124" si="55">E377</f>
        <v>0</v>
      </c>
      <c r="F124" s="92">
        <f t="shared" si="55"/>
        <v>0</v>
      </c>
      <c r="G124" s="92">
        <f t="shared" si="55"/>
        <v>0</v>
      </c>
      <c r="H124" s="92">
        <f t="shared" si="55"/>
        <v>0</v>
      </c>
    </row>
    <row r="125" spans="1:8" ht="27.95" customHeight="1" x14ac:dyDescent="0.25">
      <c r="A125" s="105" t="s">
        <v>70</v>
      </c>
      <c r="B125" s="106" t="s">
        <v>71</v>
      </c>
      <c r="C125" s="93">
        <f>C378+C697+C344</f>
        <v>1226.98</v>
      </c>
      <c r="D125" s="93">
        <f t="shared" ref="D125:G125" si="56">D378+D697+D344</f>
        <v>1500</v>
      </c>
      <c r="E125" s="93">
        <f>E378+E697+E344+E394+E456++E894+E932++E1079+E317</f>
        <v>1453.72</v>
      </c>
      <c r="F125" s="93">
        <f t="shared" si="56"/>
        <v>803.72</v>
      </c>
      <c r="G125" s="93">
        <f t="shared" si="56"/>
        <v>803.72</v>
      </c>
      <c r="H125" s="93">
        <f>H344+H378+H394+H894+H932+H697+H317+H456+H1079</f>
        <v>903.72</v>
      </c>
    </row>
    <row r="126" spans="1:8" ht="27.95" customHeight="1" x14ac:dyDescent="0.25">
      <c r="A126" s="102">
        <v>3294</v>
      </c>
      <c r="B126" s="103" t="s">
        <v>72</v>
      </c>
      <c r="C126" s="92">
        <f>C379</f>
        <v>163.09</v>
      </c>
      <c r="D126" s="92">
        <f>D379</f>
        <v>200</v>
      </c>
      <c r="E126" s="92">
        <f>E379</f>
        <v>200</v>
      </c>
      <c r="F126" s="92">
        <f t="shared" ref="F126:H126" si="57">F379</f>
        <v>200</v>
      </c>
      <c r="G126" s="92">
        <f t="shared" si="57"/>
        <v>200</v>
      </c>
      <c r="H126" s="92">
        <f t="shared" si="57"/>
        <v>200</v>
      </c>
    </row>
    <row r="127" spans="1:8" ht="27.95" customHeight="1" x14ac:dyDescent="0.25">
      <c r="A127" s="102">
        <v>3295</v>
      </c>
      <c r="B127" s="103" t="s">
        <v>73</v>
      </c>
      <c r="C127" s="92">
        <f>C425+C576+C380+C1105</f>
        <v>2806.87</v>
      </c>
      <c r="D127" s="92">
        <f>D425+D576+D380</f>
        <v>3360</v>
      </c>
      <c r="E127" s="92">
        <f t="shared" ref="E127:G127" si="58">E425+E576+E380</f>
        <v>3724</v>
      </c>
      <c r="F127" s="92">
        <f t="shared" si="58"/>
        <v>4032</v>
      </c>
      <c r="G127" s="92">
        <f t="shared" si="58"/>
        <v>4032</v>
      </c>
      <c r="H127" s="107">
        <f t="shared" ref="H127" si="59">F127/E127*100</f>
        <v>108.27067669172932</v>
      </c>
    </row>
    <row r="128" spans="1:8" ht="27.95" customHeight="1" x14ac:dyDescent="0.25">
      <c r="A128" s="102" t="s">
        <v>74</v>
      </c>
      <c r="B128" s="103" t="s">
        <v>67</v>
      </c>
      <c r="C128" s="92">
        <f>C345+C381+C517+C685+C318</f>
        <v>554.17999999999995</v>
      </c>
      <c r="D128" s="92">
        <f>D345+D381+D517+D685+D318+D1105+D1080</f>
        <v>600</v>
      </c>
      <c r="E128" s="92">
        <f>E345+E381+E517+E685+E318+E1105+E1080</f>
        <v>6625.74</v>
      </c>
      <c r="F128" s="92">
        <f>F345+F381+F517+F685+F318+F1105+F1080</f>
        <v>5700</v>
      </c>
      <c r="G128" s="92">
        <f>G345+G381+G517+G685+G318+G1105+G1080</f>
        <v>5700</v>
      </c>
      <c r="H128" s="92">
        <f>H345+H381+H517+H685+H318+H1105+H1080</f>
        <v>5700</v>
      </c>
    </row>
    <row r="129" spans="1:8" ht="27.95" customHeight="1" x14ac:dyDescent="0.25">
      <c r="A129" s="99">
        <v>34</v>
      </c>
      <c r="B129" s="100" t="s">
        <v>75</v>
      </c>
      <c r="C129" s="88">
        <f>C130</f>
        <v>1484.9699999999998</v>
      </c>
      <c r="D129" s="88">
        <f>D130</f>
        <v>240</v>
      </c>
      <c r="E129" s="104">
        <f>E130</f>
        <v>305.45</v>
      </c>
      <c r="F129" s="88">
        <f t="shared" ref="F129:H129" si="60">F130</f>
        <v>350</v>
      </c>
      <c r="G129" s="88">
        <f t="shared" si="60"/>
        <v>350</v>
      </c>
      <c r="H129" s="88">
        <f t="shared" si="60"/>
        <v>350</v>
      </c>
    </row>
    <row r="130" spans="1:8" ht="27.95" customHeight="1" x14ac:dyDescent="0.25">
      <c r="A130" s="99">
        <v>343</v>
      </c>
      <c r="B130" s="100" t="s">
        <v>76</v>
      </c>
      <c r="C130" s="88">
        <f>C131+C132</f>
        <v>1484.9699999999998</v>
      </c>
      <c r="D130" s="88">
        <f>D131+D132</f>
        <v>240</v>
      </c>
      <c r="E130" s="104">
        <f>E131+E132</f>
        <v>305.45</v>
      </c>
      <c r="F130" s="88">
        <f t="shared" ref="F130:H130" si="61">F131+F132</f>
        <v>350</v>
      </c>
      <c r="G130" s="88">
        <f t="shared" si="61"/>
        <v>350</v>
      </c>
      <c r="H130" s="88">
        <f t="shared" si="61"/>
        <v>350</v>
      </c>
    </row>
    <row r="131" spans="1:8" ht="27.95" customHeight="1" x14ac:dyDescent="0.25">
      <c r="A131" s="102" t="s">
        <v>77</v>
      </c>
      <c r="B131" s="103" t="s">
        <v>78</v>
      </c>
      <c r="C131" s="92">
        <f>C384</f>
        <v>235.37</v>
      </c>
      <c r="D131" s="92">
        <f>D384</f>
        <v>240</v>
      </c>
      <c r="E131" s="92">
        <f>E384</f>
        <v>265.45</v>
      </c>
      <c r="F131" s="92">
        <f t="shared" ref="F131:H131" si="62">F384+F348</f>
        <v>350</v>
      </c>
      <c r="G131" s="92">
        <f t="shared" si="62"/>
        <v>350</v>
      </c>
      <c r="H131" s="92">
        <f t="shared" si="62"/>
        <v>350</v>
      </c>
    </row>
    <row r="132" spans="1:8" ht="27.95" customHeight="1" x14ac:dyDescent="0.25">
      <c r="A132" s="102">
        <v>3433</v>
      </c>
      <c r="B132" s="103" t="s">
        <v>79</v>
      </c>
      <c r="C132" s="92">
        <f>C579+C348</f>
        <v>1249.5999999999999</v>
      </c>
      <c r="D132" s="92">
        <f t="shared" ref="D132:H132" si="63">D579+D348</f>
        <v>0</v>
      </c>
      <c r="E132" s="93">
        <f t="shared" si="63"/>
        <v>40</v>
      </c>
      <c r="F132" s="92">
        <f t="shared" si="63"/>
        <v>0</v>
      </c>
      <c r="G132" s="92">
        <f t="shared" si="63"/>
        <v>0</v>
      </c>
      <c r="H132" s="92">
        <f t="shared" si="63"/>
        <v>0</v>
      </c>
    </row>
    <row r="133" spans="1:8" ht="27.95" customHeight="1" x14ac:dyDescent="0.25">
      <c r="A133" s="99">
        <v>37</v>
      </c>
      <c r="B133" s="100" t="s">
        <v>341</v>
      </c>
      <c r="C133" s="88">
        <f t="shared" ref="C133:H134" si="64">C134</f>
        <v>0</v>
      </c>
      <c r="D133" s="88">
        <f t="shared" si="64"/>
        <v>0</v>
      </c>
      <c r="E133" s="88">
        <f t="shared" si="64"/>
        <v>20379.419999999998</v>
      </c>
      <c r="F133" s="88">
        <f t="shared" si="64"/>
        <v>27000</v>
      </c>
      <c r="G133" s="88">
        <f t="shared" si="64"/>
        <v>27000</v>
      </c>
      <c r="H133" s="88">
        <f t="shared" si="64"/>
        <v>27000</v>
      </c>
    </row>
    <row r="134" spans="1:8" ht="27.95" customHeight="1" x14ac:dyDescent="0.25">
      <c r="A134" s="99">
        <v>372</v>
      </c>
      <c r="B134" s="100" t="s">
        <v>342</v>
      </c>
      <c r="C134" s="88">
        <f t="shared" si="64"/>
        <v>0</v>
      </c>
      <c r="D134" s="88">
        <f t="shared" si="64"/>
        <v>0</v>
      </c>
      <c r="E134" s="88">
        <f t="shared" si="64"/>
        <v>20379.419999999998</v>
      </c>
      <c r="F134" s="88">
        <f t="shared" si="64"/>
        <v>27000</v>
      </c>
      <c r="G134" s="88">
        <f t="shared" si="64"/>
        <v>27000</v>
      </c>
      <c r="H134" s="88">
        <f t="shared" si="64"/>
        <v>27000</v>
      </c>
    </row>
    <row r="135" spans="1:8" ht="27.95" customHeight="1" x14ac:dyDescent="0.25">
      <c r="A135" s="102">
        <v>3722</v>
      </c>
      <c r="B135" s="103" t="s">
        <v>343</v>
      </c>
      <c r="C135" s="92">
        <f>C726</f>
        <v>0</v>
      </c>
      <c r="D135" s="92">
        <f t="shared" ref="D135:H135" si="65">D726</f>
        <v>0</v>
      </c>
      <c r="E135" s="92">
        <f t="shared" si="65"/>
        <v>20379.419999999998</v>
      </c>
      <c r="F135" s="92">
        <f t="shared" si="65"/>
        <v>27000</v>
      </c>
      <c r="G135" s="92">
        <f t="shared" si="65"/>
        <v>27000</v>
      </c>
      <c r="H135" s="92">
        <f t="shared" si="65"/>
        <v>27000</v>
      </c>
    </row>
    <row r="136" spans="1:8" ht="27.95" customHeight="1" x14ac:dyDescent="0.25">
      <c r="A136" s="108">
        <v>38</v>
      </c>
      <c r="B136" s="109" t="s">
        <v>291</v>
      </c>
      <c r="C136" s="104">
        <f t="shared" ref="C136:H137" si="66">C137</f>
        <v>528.28</v>
      </c>
      <c r="D136" s="104">
        <f t="shared" si="66"/>
        <v>0</v>
      </c>
      <c r="E136" s="104">
        <f t="shared" si="66"/>
        <v>531</v>
      </c>
      <c r="F136" s="104">
        <f t="shared" si="66"/>
        <v>531</v>
      </c>
      <c r="G136" s="104">
        <f t="shared" si="66"/>
        <v>531</v>
      </c>
      <c r="H136" s="104">
        <f t="shared" si="66"/>
        <v>531</v>
      </c>
    </row>
    <row r="137" spans="1:8" ht="27.95" customHeight="1" x14ac:dyDescent="0.25">
      <c r="A137" s="99">
        <v>381</v>
      </c>
      <c r="B137" s="100" t="s">
        <v>237</v>
      </c>
      <c r="C137" s="88">
        <f t="shared" si="66"/>
        <v>528.28</v>
      </c>
      <c r="D137" s="88">
        <f>D138</f>
        <v>0</v>
      </c>
      <c r="E137" s="88">
        <f t="shared" si="66"/>
        <v>531</v>
      </c>
      <c r="F137" s="88">
        <f t="shared" si="66"/>
        <v>531</v>
      </c>
      <c r="G137" s="88">
        <f t="shared" si="66"/>
        <v>531</v>
      </c>
      <c r="H137" s="88">
        <f t="shared" si="66"/>
        <v>531</v>
      </c>
    </row>
    <row r="138" spans="1:8" ht="27.95" customHeight="1" x14ac:dyDescent="0.25">
      <c r="A138" s="102">
        <v>3812</v>
      </c>
      <c r="B138" s="103" t="s">
        <v>292</v>
      </c>
      <c r="C138" s="92">
        <f>C1015</f>
        <v>528.28</v>
      </c>
      <c r="D138" s="92">
        <f>D1015</f>
        <v>0</v>
      </c>
      <c r="E138" s="93">
        <f>E1015</f>
        <v>531</v>
      </c>
      <c r="F138" s="92">
        <f t="shared" ref="F138:H138" si="67">F1015</f>
        <v>531</v>
      </c>
      <c r="G138" s="92">
        <f t="shared" si="67"/>
        <v>531</v>
      </c>
      <c r="H138" s="92">
        <f t="shared" si="67"/>
        <v>531</v>
      </c>
    </row>
    <row r="139" spans="1:8" ht="27.95" customHeight="1" x14ac:dyDescent="0.25">
      <c r="A139" s="110">
        <v>4</v>
      </c>
      <c r="B139" s="111" t="s">
        <v>273</v>
      </c>
      <c r="C139" s="112">
        <f>C140+C152</f>
        <v>108164.41</v>
      </c>
      <c r="D139" s="112">
        <f>D140+D152</f>
        <v>14824.81</v>
      </c>
      <c r="E139" s="112">
        <f>E140+E152</f>
        <v>404204.04</v>
      </c>
      <c r="F139" s="112">
        <f t="shared" ref="F139:H139" si="68">F140+F152</f>
        <v>415687.12</v>
      </c>
      <c r="G139" s="112">
        <f t="shared" si="68"/>
        <v>58447.119999999995</v>
      </c>
      <c r="H139" s="112">
        <f t="shared" si="68"/>
        <v>58447.119999999995</v>
      </c>
    </row>
    <row r="140" spans="1:8" ht="27.95" customHeight="1" x14ac:dyDescent="0.25">
      <c r="A140" s="108">
        <v>42</v>
      </c>
      <c r="B140" s="109" t="s">
        <v>80</v>
      </c>
      <c r="C140" s="104">
        <f>C143+C148+C150</f>
        <v>30727.07</v>
      </c>
      <c r="D140" s="104">
        <f>D143+D148+D150+D141</f>
        <v>14824.81</v>
      </c>
      <c r="E140" s="104">
        <f>E143+E148+E150+E141</f>
        <v>256529.03999999998</v>
      </c>
      <c r="F140" s="104">
        <f t="shared" ref="F140:H140" si="69">F143+F148+F150+F141</f>
        <v>268012.12</v>
      </c>
      <c r="G140" s="104">
        <f t="shared" si="69"/>
        <v>58447.119999999995</v>
      </c>
      <c r="H140" s="104">
        <f t="shared" si="69"/>
        <v>58447.119999999995</v>
      </c>
    </row>
    <row r="141" spans="1:8" ht="27.95" customHeight="1" x14ac:dyDescent="0.25">
      <c r="A141" s="108">
        <v>421</v>
      </c>
      <c r="B141" s="109" t="s">
        <v>333</v>
      </c>
      <c r="C141" s="104">
        <f>C142</f>
        <v>0</v>
      </c>
      <c r="D141" s="104">
        <f t="shared" ref="D141:H141" si="70">D142</f>
        <v>0</v>
      </c>
      <c r="E141" s="104">
        <f t="shared" si="70"/>
        <v>4950</v>
      </c>
      <c r="F141" s="104">
        <f t="shared" si="70"/>
        <v>0</v>
      </c>
      <c r="G141" s="104">
        <f t="shared" si="70"/>
        <v>0</v>
      </c>
      <c r="H141" s="104">
        <f t="shared" si="70"/>
        <v>0</v>
      </c>
    </row>
    <row r="142" spans="1:8" ht="27.95" customHeight="1" x14ac:dyDescent="0.25">
      <c r="A142" s="105">
        <v>4214</v>
      </c>
      <c r="B142" s="106" t="s">
        <v>334</v>
      </c>
      <c r="C142" s="93">
        <v>0</v>
      </c>
      <c r="D142" s="93">
        <f>D898+D913+D936+D951</f>
        <v>0</v>
      </c>
      <c r="E142" s="93">
        <f>E898+E913+E936+E951</f>
        <v>4950</v>
      </c>
      <c r="F142" s="93">
        <f t="shared" ref="F142:H142" si="71">F898+F913+F936+F951</f>
        <v>0</v>
      </c>
      <c r="G142" s="93">
        <f t="shared" si="71"/>
        <v>0</v>
      </c>
      <c r="H142" s="93">
        <f t="shared" si="71"/>
        <v>0</v>
      </c>
    </row>
    <row r="143" spans="1:8" ht="27.95" customHeight="1" x14ac:dyDescent="0.25">
      <c r="A143" s="99">
        <v>422</v>
      </c>
      <c r="B143" s="100" t="s">
        <v>81</v>
      </c>
      <c r="C143" s="88">
        <f>C144+C146</f>
        <v>11332.5</v>
      </c>
      <c r="D143" s="88">
        <f>D144+D146</f>
        <v>2529</v>
      </c>
      <c r="E143" s="88">
        <f>E144+E146+E145+E147</f>
        <v>231380.65</v>
      </c>
      <c r="F143" s="88">
        <f t="shared" ref="F143:H143" si="72">F144+F146+F145+F147</f>
        <v>235112.12</v>
      </c>
      <c r="G143" s="88">
        <f t="shared" si="72"/>
        <v>25547.119999999999</v>
      </c>
      <c r="H143" s="88">
        <f t="shared" si="72"/>
        <v>25547.119999999999</v>
      </c>
    </row>
    <row r="144" spans="1:8" ht="27.95" customHeight="1" x14ac:dyDescent="0.25">
      <c r="A144" s="102" t="s">
        <v>82</v>
      </c>
      <c r="B144" s="103" t="s">
        <v>83</v>
      </c>
      <c r="C144" s="92">
        <f>C471+C492+C509+C531+C546+C556+C900+C938+C1130+C965+C1084+C1110</f>
        <v>8431.25</v>
      </c>
      <c r="D144" s="92">
        <f t="shared" ref="D144:H144" si="73">D471+D492+D509+D531+D546+D556+D900+D938+D1130+D965+D1084+D1110</f>
        <v>500</v>
      </c>
      <c r="E144" s="93">
        <f t="shared" si="73"/>
        <v>223854.4</v>
      </c>
      <c r="F144" s="92">
        <f>F471+F492+F509+F531+F546+F556+F900+F938+F1130+F965+F1084+F1110</f>
        <v>235112.12</v>
      </c>
      <c r="G144" s="92">
        <f t="shared" si="73"/>
        <v>25547.119999999999</v>
      </c>
      <c r="H144" s="92">
        <f t="shared" si="73"/>
        <v>25547.119999999999</v>
      </c>
    </row>
    <row r="145" spans="1:8" ht="27.95" customHeight="1" x14ac:dyDescent="0.25">
      <c r="A145" s="102">
        <v>4222</v>
      </c>
      <c r="B145" s="103" t="s">
        <v>371</v>
      </c>
      <c r="C145" s="92">
        <v>0</v>
      </c>
      <c r="D145" s="92">
        <v>0</v>
      </c>
      <c r="E145" s="93">
        <f>E1085</f>
        <v>1400</v>
      </c>
      <c r="F145" s="92">
        <v>0</v>
      </c>
      <c r="G145" s="92">
        <v>0</v>
      </c>
      <c r="H145" s="92">
        <v>0</v>
      </c>
    </row>
    <row r="146" spans="1:8" ht="27.95" customHeight="1" x14ac:dyDescent="0.25">
      <c r="A146" s="102">
        <v>4225</v>
      </c>
      <c r="B146" s="103" t="s">
        <v>314</v>
      </c>
      <c r="C146" s="92">
        <f>C901+C939+C1034</f>
        <v>2901.25</v>
      </c>
      <c r="D146" s="92">
        <f>D901+D939+D1034</f>
        <v>2029</v>
      </c>
      <c r="E146" s="93">
        <f>E901+E939+E1034+E915+E953</f>
        <v>2826.25</v>
      </c>
      <c r="F146" s="92">
        <f>F901+F939+F1034</f>
        <v>0</v>
      </c>
      <c r="G146" s="92">
        <f>G901+G939+G1034</f>
        <v>0</v>
      </c>
      <c r="H146" s="92">
        <f>H901+H939+H1034</f>
        <v>0</v>
      </c>
    </row>
    <row r="147" spans="1:8" ht="27.95" customHeight="1" x14ac:dyDescent="0.25">
      <c r="A147" s="102">
        <v>4226</v>
      </c>
      <c r="B147" s="103" t="s">
        <v>370</v>
      </c>
      <c r="C147" s="92">
        <v>0</v>
      </c>
      <c r="D147" s="92">
        <v>0</v>
      </c>
      <c r="E147" s="93">
        <f>E1086</f>
        <v>3300</v>
      </c>
      <c r="F147" s="92">
        <v>0</v>
      </c>
      <c r="G147" s="92">
        <v>0</v>
      </c>
      <c r="H147" s="92">
        <v>0</v>
      </c>
    </row>
    <row r="148" spans="1:8" ht="27.95" customHeight="1" x14ac:dyDescent="0.25">
      <c r="A148" s="99">
        <v>424</v>
      </c>
      <c r="B148" s="100" t="s">
        <v>85</v>
      </c>
      <c r="C148" s="88">
        <f>C149</f>
        <v>19394.57</v>
      </c>
      <c r="D148" s="88">
        <f>D149</f>
        <v>12295.81</v>
      </c>
      <c r="E148" s="88">
        <f>E149</f>
        <v>20198.39</v>
      </c>
      <c r="F148" s="88">
        <f t="shared" ref="F148:H148" si="74">F149</f>
        <v>32900</v>
      </c>
      <c r="G148" s="88">
        <f t="shared" si="74"/>
        <v>32900</v>
      </c>
      <c r="H148" s="88">
        <f t="shared" si="74"/>
        <v>32900</v>
      </c>
    </row>
    <row r="149" spans="1:8" ht="27.95" customHeight="1" x14ac:dyDescent="0.25">
      <c r="A149" s="102">
        <v>4241</v>
      </c>
      <c r="B149" s="103" t="s">
        <v>85</v>
      </c>
      <c r="C149" s="92">
        <f>C494+C548+C730+C1060+C1111</f>
        <v>19394.57</v>
      </c>
      <c r="D149" s="92">
        <f>D494+D548+D730+D1088+D1060+D1111</f>
        <v>12295.81</v>
      </c>
      <c r="E149" s="92">
        <f>E494+E548+E730+E1088</f>
        <v>20198.39</v>
      </c>
      <c r="F149" s="92">
        <f>F494+F548+F730+F1088+F1112</f>
        <v>32900</v>
      </c>
      <c r="G149" s="92">
        <f t="shared" ref="G149:H149" si="75">G494+G548+G730+G1088+G1112</f>
        <v>32900</v>
      </c>
      <c r="H149" s="92">
        <f t="shared" si="75"/>
        <v>32900</v>
      </c>
    </row>
    <row r="150" spans="1:8" ht="27.95" customHeight="1" x14ac:dyDescent="0.25">
      <c r="A150" s="99">
        <v>426</v>
      </c>
      <c r="B150" s="100" t="s">
        <v>86</v>
      </c>
      <c r="C150" s="88">
        <f>C151</f>
        <v>0</v>
      </c>
      <c r="D150" s="88">
        <f>D151</f>
        <v>0</v>
      </c>
      <c r="E150" s="88">
        <f>E151</f>
        <v>0</v>
      </c>
      <c r="F150" s="88">
        <f t="shared" ref="F150:G150" si="76">F151</f>
        <v>0</v>
      </c>
      <c r="G150" s="88">
        <f t="shared" si="76"/>
        <v>0</v>
      </c>
      <c r="H150" s="113">
        <v>0</v>
      </c>
    </row>
    <row r="151" spans="1:8" ht="27.95" customHeight="1" x14ac:dyDescent="0.25">
      <c r="A151" s="102">
        <v>4262</v>
      </c>
      <c r="B151" s="103" t="s">
        <v>87</v>
      </c>
      <c r="C151" s="92">
        <v>0</v>
      </c>
      <c r="D151" s="92">
        <v>0</v>
      </c>
      <c r="E151" s="92">
        <v>0</v>
      </c>
      <c r="F151" s="92">
        <v>0</v>
      </c>
      <c r="G151" s="92">
        <v>0</v>
      </c>
      <c r="H151" s="92">
        <v>0</v>
      </c>
    </row>
    <row r="152" spans="1:8" ht="27.95" customHeight="1" x14ac:dyDescent="0.25">
      <c r="A152" s="99">
        <v>45</v>
      </c>
      <c r="B152" s="100" t="s">
        <v>278</v>
      </c>
      <c r="C152" s="88">
        <f t="shared" ref="C152:H153" si="77">C153</f>
        <v>77437.34</v>
      </c>
      <c r="D152" s="88">
        <f t="shared" si="77"/>
        <v>0</v>
      </c>
      <c r="E152" s="88">
        <f t="shared" si="77"/>
        <v>147675</v>
      </c>
      <c r="F152" s="88">
        <f t="shared" si="77"/>
        <v>147675</v>
      </c>
      <c r="G152" s="88">
        <f t="shared" si="77"/>
        <v>0</v>
      </c>
      <c r="H152" s="88">
        <f t="shared" si="77"/>
        <v>0</v>
      </c>
    </row>
    <row r="153" spans="1:8" ht="27.95" customHeight="1" x14ac:dyDescent="0.25">
      <c r="A153" s="99">
        <v>451</v>
      </c>
      <c r="B153" s="100" t="s">
        <v>88</v>
      </c>
      <c r="C153" s="88">
        <f t="shared" si="77"/>
        <v>77437.34</v>
      </c>
      <c r="D153" s="88">
        <f t="shared" si="77"/>
        <v>0</v>
      </c>
      <c r="E153" s="88">
        <f t="shared" si="77"/>
        <v>147675</v>
      </c>
      <c r="F153" s="88">
        <f t="shared" si="77"/>
        <v>147675</v>
      </c>
      <c r="G153" s="88">
        <f t="shared" si="77"/>
        <v>0</v>
      </c>
      <c r="H153" s="88">
        <f t="shared" si="77"/>
        <v>0</v>
      </c>
    </row>
    <row r="154" spans="1:8" ht="27.95" customHeight="1" x14ac:dyDescent="0.25">
      <c r="A154" s="102">
        <v>4511</v>
      </c>
      <c r="B154" s="103" t="s">
        <v>88</v>
      </c>
      <c r="C154" s="92">
        <f>C474+C527+C482+C1115+C1037</f>
        <v>77437.34</v>
      </c>
      <c r="D154" s="92">
        <f t="shared" ref="D154:H154" si="78">D474+D527+D482+D1115+D1037</f>
        <v>0</v>
      </c>
      <c r="E154" s="92">
        <f t="shared" si="78"/>
        <v>147675</v>
      </c>
      <c r="F154" s="92">
        <f t="shared" si="78"/>
        <v>147675</v>
      </c>
      <c r="G154" s="92">
        <f t="shared" si="78"/>
        <v>0</v>
      </c>
      <c r="H154" s="92">
        <f t="shared" si="78"/>
        <v>0</v>
      </c>
    </row>
    <row r="155" spans="1:8" ht="19.7" customHeight="1" x14ac:dyDescent="0.25">
      <c r="A155" s="345" t="s">
        <v>186</v>
      </c>
      <c r="B155" s="346"/>
      <c r="C155" s="112">
        <f>C139+C86</f>
        <v>1308184.68</v>
      </c>
      <c r="D155" s="112">
        <f>D139+D86</f>
        <v>1451814.44</v>
      </c>
      <c r="E155" s="112">
        <f>E139+E86</f>
        <v>2387362.7899999996</v>
      </c>
      <c r="F155" s="112">
        <f t="shared" ref="F155:H155" si="79">F139+F86</f>
        <v>2346696.9300000002</v>
      </c>
      <c r="G155" s="112">
        <f t="shared" si="79"/>
        <v>1949949.2400000002</v>
      </c>
      <c r="H155" s="112">
        <f t="shared" si="79"/>
        <v>1943242.4006766919</v>
      </c>
    </row>
    <row r="156" spans="1:8" ht="19.7" customHeight="1" x14ac:dyDescent="0.25">
      <c r="A156" s="114"/>
      <c r="B156" s="114"/>
      <c r="C156" s="115"/>
      <c r="D156" s="116"/>
      <c r="E156" s="115"/>
      <c r="F156" s="115"/>
      <c r="G156" s="115"/>
      <c r="H156" s="117"/>
    </row>
    <row r="157" spans="1:8" ht="19.7" customHeight="1" x14ac:dyDescent="0.25">
      <c r="A157" s="114"/>
      <c r="B157" s="114"/>
      <c r="C157" s="115"/>
      <c r="D157" s="116"/>
      <c r="E157" s="115"/>
      <c r="F157" s="115"/>
      <c r="G157" s="115"/>
      <c r="H157" s="117"/>
    </row>
    <row r="158" spans="1:8" ht="19.5" customHeight="1" x14ac:dyDescent="0.25">
      <c r="A158" s="114"/>
      <c r="B158" s="114"/>
      <c r="C158" s="115"/>
      <c r="D158" s="116"/>
      <c r="E158" s="115"/>
      <c r="F158" s="115"/>
      <c r="G158" s="115"/>
      <c r="H158" s="117"/>
    </row>
    <row r="159" spans="1:8" ht="1.5" customHeight="1" x14ac:dyDescent="0.25">
      <c r="A159" s="114"/>
      <c r="B159" s="114"/>
      <c r="C159" s="115"/>
      <c r="D159" s="116"/>
      <c r="E159" s="115"/>
      <c r="F159" s="115"/>
      <c r="G159" s="115"/>
      <c r="H159" s="117"/>
    </row>
    <row r="160" spans="1:8" ht="18.75" hidden="1" customHeight="1" x14ac:dyDescent="0.25">
      <c r="A160" s="114"/>
      <c r="B160" s="114"/>
      <c r="C160" s="115"/>
      <c r="D160" s="116"/>
      <c r="E160" s="115"/>
      <c r="F160" s="115"/>
      <c r="G160" s="115"/>
      <c r="H160" s="117"/>
    </row>
    <row r="161" spans="1:9" ht="19.5" hidden="1" customHeight="1" x14ac:dyDescent="0.25">
      <c r="A161" s="114"/>
      <c r="B161" s="114"/>
      <c r="C161" s="115"/>
      <c r="D161" s="116"/>
      <c r="E161" s="115"/>
      <c r="F161" s="115"/>
      <c r="G161" s="115"/>
      <c r="H161" s="117"/>
    </row>
    <row r="162" spans="1:9" ht="19.5" hidden="1" customHeight="1" x14ac:dyDescent="0.25">
      <c r="A162" s="114"/>
      <c r="B162" s="114"/>
      <c r="C162" s="115"/>
      <c r="D162" s="116"/>
      <c r="E162" s="115"/>
      <c r="F162" s="115"/>
      <c r="G162" s="115"/>
      <c r="H162" s="117"/>
    </row>
    <row r="163" spans="1:9" ht="19.5" hidden="1" customHeight="1" x14ac:dyDescent="0.25">
      <c r="A163" s="114"/>
      <c r="B163" s="114"/>
      <c r="C163" s="115"/>
      <c r="D163" s="116"/>
      <c r="E163" s="115"/>
      <c r="F163" s="115"/>
      <c r="G163" s="115"/>
      <c r="H163" s="117"/>
    </row>
    <row r="164" spans="1:9" ht="19.5" hidden="1" customHeight="1" x14ac:dyDescent="0.25">
      <c r="A164" s="114"/>
      <c r="B164" s="114"/>
      <c r="C164" s="115"/>
      <c r="D164" s="116"/>
      <c r="E164" s="115"/>
      <c r="F164" s="115"/>
      <c r="G164" s="115"/>
      <c r="H164" s="117"/>
    </row>
    <row r="165" spans="1:9" ht="19.5" hidden="1" customHeight="1" x14ac:dyDescent="0.25">
      <c r="A165" s="114"/>
      <c r="B165" s="114"/>
      <c r="C165" s="115"/>
      <c r="D165" s="116"/>
      <c r="E165" s="115"/>
      <c r="F165" s="115"/>
      <c r="G165" s="115"/>
      <c r="H165" s="117"/>
    </row>
    <row r="166" spans="1:9" ht="19.5" customHeight="1" x14ac:dyDescent="0.25">
      <c r="A166" s="347" t="s">
        <v>222</v>
      </c>
      <c r="B166" s="347"/>
      <c r="C166" s="347"/>
      <c r="D166" s="347"/>
      <c r="E166" s="347"/>
      <c r="F166" s="347"/>
      <c r="G166" s="347"/>
      <c r="H166" s="347"/>
    </row>
    <row r="167" spans="1:9" ht="19.7" customHeight="1" x14ac:dyDescent="0.25">
      <c r="A167" s="118"/>
      <c r="B167" s="118"/>
      <c r="C167" s="119"/>
      <c r="D167" s="120"/>
      <c r="E167" s="119"/>
      <c r="F167" s="119"/>
      <c r="G167" s="119"/>
      <c r="H167" s="121"/>
    </row>
    <row r="168" spans="1:9" ht="19.7" customHeight="1" x14ac:dyDescent="0.25">
      <c r="A168" s="37"/>
      <c r="B168" s="36" t="s">
        <v>323</v>
      </c>
      <c r="C168" s="36" t="s">
        <v>365</v>
      </c>
      <c r="D168" s="36" t="s">
        <v>360</v>
      </c>
      <c r="E168" s="36" t="s">
        <v>361</v>
      </c>
      <c r="F168" s="36" t="s">
        <v>362</v>
      </c>
      <c r="G168" s="36" t="s">
        <v>363</v>
      </c>
      <c r="H168" s="121"/>
    </row>
    <row r="169" spans="1:9" ht="19.7" customHeight="1" x14ac:dyDescent="0.25">
      <c r="A169" s="122" t="s">
        <v>223</v>
      </c>
      <c r="B169" s="123">
        <f>B170</f>
        <v>1308184.68</v>
      </c>
      <c r="C169" s="124">
        <f>C170</f>
        <v>1451814.44</v>
      </c>
      <c r="D169" s="124">
        <f>D170</f>
        <v>2387362.79</v>
      </c>
      <c r="E169" s="124">
        <f>E170</f>
        <v>2347285.0499999998</v>
      </c>
      <c r="F169" s="124">
        <f t="shared" ref="F169:G169" si="80">F170</f>
        <v>1950537.36</v>
      </c>
      <c r="G169" s="124">
        <f t="shared" si="80"/>
        <v>1947507.82</v>
      </c>
      <c r="H169" s="121"/>
    </row>
    <row r="170" spans="1:9" ht="19.7" customHeight="1" x14ac:dyDescent="0.25">
      <c r="A170" s="125" t="s">
        <v>224</v>
      </c>
      <c r="B170" s="126">
        <f t="shared" ref="B170:G170" si="81">B15</f>
        <v>1308184.68</v>
      </c>
      <c r="C170" s="126">
        <f t="shared" si="81"/>
        <v>1451814.44</v>
      </c>
      <c r="D170" s="126">
        <f t="shared" si="81"/>
        <v>2387362.79</v>
      </c>
      <c r="E170" s="126">
        <f t="shared" si="81"/>
        <v>2347285.0499999998</v>
      </c>
      <c r="F170" s="126">
        <f t="shared" si="81"/>
        <v>1950537.36</v>
      </c>
      <c r="G170" s="126">
        <f t="shared" si="81"/>
        <v>1947507.82</v>
      </c>
      <c r="H170" s="121"/>
    </row>
    <row r="171" spans="1:9" ht="19.7" customHeight="1" x14ac:dyDescent="0.25">
      <c r="A171" s="127" t="s">
        <v>167</v>
      </c>
      <c r="B171" s="128">
        <f t="shared" ref="B171:G171" si="82">B169</f>
        <v>1308184.68</v>
      </c>
      <c r="C171" s="129">
        <f t="shared" si="82"/>
        <v>1451814.44</v>
      </c>
      <c r="D171" s="129">
        <f>D169</f>
        <v>2387362.79</v>
      </c>
      <c r="E171" s="129">
        <f t="shared" si="82"/>
        <v>2347285.0499999998</v>
      </c>
      <c r="F171" s="129">
        <f t="shared" si="82"/>
        <v>1950537.36</v>
      </c>
      <c r="G171" s="129">
        <f t="shared" si="82"/>
        <v>1947507.82</v>
      </c>
      <c r="H171" s="121"/>
      <c r="I171" s="21"/>
    </row>
    <row r="172" spans="1:9" ht="19.7" customHeight="1" x14ac:dyDescent="0.25">
      <c r="A172" s="118"/>
      <c r="B172" s="118"/>
      <c r="C172" s="119"/>
      <c r="D172" s="120"/>
      <c r="E172" s="119"/>
      <c r="F172" s="119"/>
      <c r="G172" s="119"/>
      <c r="H172" s="121"/>
    </row>
    <row r="173" spans="1:9" ht="18.75" customHeight="1" x14ac:dyDescent="0.25">
      <c r="A173" s="118"/>
      <c r="B173" s="118"/>
      <c r="C173" s="119"/>
      <c r="D173" s="120"/>
      <c r="E173" s="119"/>
      <c r="F173" s="119"/>
      <c r="G173" s="119"/>
      <c r="H173" s="121"/>
      <c r="I173" s="21"/>
    </row>
    <row r="174" spans="1:9" ht="19.5" hidden="1" customHeight="1" x14ac:dyDescent="0.25">
      <c r="A174" s="118"/>
      <c r="B174" s="118"/>
      <c r="C174" s="119"/>
      <c r="D174" s="120"/>
      <c r="E174" s="119"/>
      <c r="F174" s="119"/>
      <c r="G174" s="119"/>
      <c r="H174" s="121"/>
    </row>
    <row r="175" spans="1:9" ht="19.5" hidden="1" customHeight="1" x14ac:dyDescent="0.25">
      <c r="A175" s="118"/>
      <c r="B175" s="118"/>
      <c r="C175" s="119"/>
      <c r="D175" s="120"/>
      <c r="E175" s="119"/>
      <c r="F175" s="119"/>
      <c r="G175" s="119"/>
      <c r="H175" s="121"/>
    </row>
    <row r="176" spans="1:9" ht="19.5" hidden="1" customHeight="1" x14ac:dyDescent="0.25">
      <c r="A176" s="118"/>
      <c r="B176" s="118"/>
      <c r="C176" s="119"/>
      <c r="D176" s="120"/>
      <c r="E176" s="119"/>
      <c r="F176" s="119"/>
      <c r="G176" s="119"/>
      <c r="H176" s="121"/>
    </row>
    <row r="177" spans="1:8" ht="19.5" hidden="1" customHeight="1" x14ac:dyDescent="0.25">
      <c r="A177" s="118"/>
      <c r="B177" s="118"/>
      <c r="C177" s="119"/>
      <c r="D177" s="120"/>
      <c r="E177" s="119"/>
      <c r="F177" s="119"/>
      <c r="G177" s="119"/>
      <c r="H177" s="121"/>
    </row>
    <row r="178" spans="1:8" ht="19.5" hidden="1" customHeight="1" x14ac:dyDescent="0.25">
      <c r="A178" s="118"/>
      <c r="B178" s="118"/>
      <c r="C178" s="119"/>
      <c r="D178" s="120"/>
      <c r="E178" s="119"/>
      <c r="F178" s="119"/>
      <c r="G178" s="119"/>
      <c r="H178" s="121"/>
    </row>
    <row r="179" spans="1:8" ht="19.5" hidden="1" customHeight="1" x14ac:dyDescent="0.25">
      <c r="A179" s="118"/>
      <c r="B179" s="118"/>
      <c r="C179" s="119"/>
      <c r="D179" s="120"/>
      <c r="E179" s="119"/>
      <c r="F179" s="119"/>
      <c r="G179" s="119"/>
      <c r="H179" s="121"/>
    </row>
    <row r="180" spans="1:8" ht="19.5" hidden="1" customHeight="1" x14ac:dyDescent="0.25">
      <c r="A180" s="118"/>
      <c r="B180" s="118"/>
      <c r="C180" s="119"/>
      <c r="D180" s="120"/>
      <c r="E180" s="119"/>
      <c r="F180" s="119"/>
      <c r="G180" s="119"/>
      <c r="H180" s="121"/>
    </row>
    <row r="181" spans="1:8" ht="19.7" customHeight="1" x14ac:dyDescent="0.25">
      <c r="A181" s="348" t="s">
        <v>220</v>
      </c>
      <c r="B181" s="348"/>
      <c r="C181" s="348"/>
      <c r="D181" s="348"/>
      <c r="E181" s="348"/>
      <c r="F181" s="348"/>
      <c r="G181" s="348"/>
      <c r="H181" s="348"/>
    </row>
    <row r="182" spans="1:8" ht="2.25" customHeight="1" x14ac:dyDescent="0.25">
      <c r="A182" s="130"/>
      <c r="B182" s="130"/>
      <c r="C182" s="130"/>
      <c r="D182" s="131"/>
      <c r="E182" s="131"/>
      <c r="F182" s="131"/>
      <c r="G182" s="130"/>
      <c r="H182" s="132"/>
    </row>
    <row r="183" spans="1:8" ht="19.7" customHeight="1" x14ac:dyDescent="0.25">
      <c r="A183" s="343" t="s">
        <v>295</v>
      </c>
      <c r="B183" s="343"/>
      <c r="C183" s="343"/>
      <c r="D183" s="343"/>
      <c r="E183" s="343"/>
      <c r="F183" s="343"/>
      <c r="G183" s="343"/>
      <c r="H183" s="343"/>
    </row>
    <row r="184" spans="1:8" ht="19.7" customHeight="1" x14ac:dyDescent="0.25">
      <c r="A184" s="133"/>
      <c r="B184" s="133"/>
      <c r="C184" s="134"/>
      <c r="D184" s="135"/>
      <c r="E184" s="135"/>
      <c r="F184" s="136"/>
      <c r="G184" s="136"/>
      <c r="H184" s="133"/>
    </row>
    <row r="185" spans="1:8" ht="19.7" customHeight="1" x14ac:dyDescent="0.25">
      <c r="A185" s="344" t="s">
        <v>218</v>
      </c>
      <c r="B185" s="344"/>
      <c r="C185" s="344"/>
      <c r="D185" s="344"/>
      <c r="E185" s="344"/>
      <c r="F185" s="344"/>
      <c r="G185" s="344"/>
      <c r="H185" s="344"/>
    </row>
    <row r="186" spans="1:8" ht="9.75" customHeight="1" x14ac:dyDescent="0.25">
      <c r="A186" s="133"/>
      <c r="B186" s="133"/>
      <c r="C186" s="137"/>
      <c r="D186" s="136"/>
      <c r="E186" s="136"/>
      <c r="F186" s="136"/>
      <c r="G186" s="136"/>
      <c r="H186" s="133"/>
    </row>
    <row r="187" spans="1:8" ht="19.7" customHeight="1" x14ac:dyDescent="0.25">
      <c r="A187" s="340" t="s">
        <v>247</v>
      </c>
      <c r="B187" s="341"/>
      <c r="C187" s="138"/>
      <c r="D187" s="138"/>
      <c r="E187" s="138"/>
      <c r="F187" s="138"/>
      <c r="G187" s="138"/>
      <c r="H187" s="139"/>
    </row>
    <row r="188" spans="1:8" ht="26.25" customHeight="1" x14ac:dyDescent="0.25">
      <c r="A188" s="36" t="s">
        <v>1</v>
      </c>
      <c r="B188" s="36" t="s">
        <v>14</v>
      </c>
      <c r="C188" s="36" t="s">
        <v>364</v>
      </c>
      <c r="D188" s="36" t="s">
        <v>359</v>
      </c>
      <c r="E188" s="36" t="s">
        <v>360</v>
      </c>
      <c r="F188" s="36" t="s">
        <v>361</v>
      </c>
      <c r="G188" s="36" t="s">
        <v>362</v>
      </c>
      <c r="H188" s="36" t="s">
        <v>363</v>
      </c>
    </row>
    <row r="189" spans="1:8" ht="27.95" customHeight="1" x14ac:dyDescent="0.25">
      <c r="A189" s="140">
        <v>6</v>
      </c>
      <c r="B189" s="140" t="s">
        <v>244</v>
      </c>
      <c r="C189" s="141">
        <f>C190+C194</f>
        <v>245567.5</v>
      </c>
      <c r="D189" s="141">
        <f>D190+D194</f>
        <v>184162</v>
      </c>
      <c r="E189" s="141">
        <f t="shared" ref="E189:H189" si="83">E190+E194</f>
        <v>311633.48</v>
      </c>
      <c r="F189" s="141">
        <f t="shared" si="83"/>
        <v>232672.12</v>
      </c>
      <c r="G189" s="141">
        <f t="shared" si="83"/>
        <v>189981.82</v>
      </c>
      <c r="H189" s="141">
        <f t="shared" si="83"/>
        <v>184042.81</v>
      </c>
    </row>
    <row r="190" spans="1:8" ht="27.95" customHeight="1" x14ac:dyDescent="0.25">
      <c r="A190" s="142">
        <v>67</v>
      </c>
      <c r="B190" s="143" t="s">
        <v>15</v>
      </c>
      <c r="C190" s="144">
        <f>C191+C193+C192</f>
        <v>245567.5</v>
      </c>
      <c r="D190" s="144">
        <f t="shared" ref="D190:H190" si="84">D191+D193+D192</f>
        <v>180350.13</v>
      </c>
      <c r="E190" s="144">
        <f t="shared" si="84"/>
        <v>310739.40999999997</v>
      </c>
      <c r="F190" s="144">
        <f t="shared" si="84"/>
        <v>232672.12</v>
      </c>
      <c r="G190" s="144">
        <f t="shared" si="84"/>
        <v>189981.82</v>
      </c>
      <c r="H190" s="144">
        <f t="shared" si="84"/>
        <v>184042.81</v>
      </c>
    </row>
    <row r="191" spans="1:8" ht="27.95" customHeight="1" x14ac:dyDescent="0.25">
      <c r="A191" s="145">
        <v>6711</v>
      </c>
      <c r="B191" s="146" t="s">
        <v>377</v>
      </c>
      <c r="C191" s="147">
        <f t="shared" ref="C191:E191" si="85">C57</f>
        <v>187209.06</v>
      </c>
      <c r="D191" s="147">
        <f t="shared" si="85"/>
        <v>180350.13</v>
      </c>
      <c r="E191" s="147">
        <f t="shared" si="85"/>
        <v>309053.15999999997</v>
      </c>
      <c r="F191" s="147">
        <v>169455.09</v>
      </c>
      <c r="G191" s="147">
        <v>169455.09</v>
      </c>
      <c r="H191" s="147">
        <v>169455.09</v>
      </c>
    </row>
    <row r="192" spans="1:8" ht="27.95" customHeight="1" x14ac:dyDescent="0.25">
      <c r="A192" s="145">
        <v>6711</v>
      </c>
      <c r="B192" s="146" t="s">
        <v>378</v>
      </c>
      <c r="C192" s="147">
        <v>0</v>
      </c>
      <c r="D192" s="147">
        <v>0</v>
      </c>
      <c r="E192" s="147">
        <v>0</v>
      </c>
      <c r="F192" s="147">
        <v>63217.03</v>
      </c>
      <c r="G192" s="147">
        <v>20526.73</v>
      </c>
      <c r="H192" s="147">
        <v>14587.72</v>
      </c>
    </row>
    <row r="193" spans="1:8" ht="27.95" customHeight="1" x14ac:dyDescent="0.25">
      <c r="A193" s="145">
        <v>6712</v>
      </c>
      <c r="B193" s="146" t="s">
        <v>18</v>
      </c>
      <c r="C193" s="147">
        <f t="shared" ref="C193:H193" si="86">C58</f>
        <v>58358.44</v>
      </c>
      <c r="D193" s="147">
        <f t="shared" si="86"/>
        <v>0</v>
      </c>
      <c r="E193" s="147">
        <f t="shared" si="86"/>
        <v>1686.25</v>
      </c>
      <c r="F193" s="147">
        <f t="shared" si="86"/>
        <v>0</v>
      </c>
      <c r="G193" s="147">
        <f t="shared" si="86"/>
        <v>0</v>
      </c>
      <c r="H193" s="147">
        <f t="shared" si="86"/>
        <v>0</v>
      </c>
    </row>
    <row r="194" spans="1:8" ht="27.95" customHeight="1" x14ac:dyDescent="0.25">
      <c r="A194" s="142">
        <v>639</v>
      </c>
      <c r="B194" s="148" t="s">
        <v>324</v>
      </c>
      <c r="C194" s="144">
        <f>C195+C196</f>
        <v>0</v>
      </c>
      <c r="D194" s="144">
        <f>D195+D196</f>
        <v>3811.87</v>
      </c>
      <c r="E194" s="144">
        <f t="shared" ref="E194:H194" si="87">E195</f>
        <v>894.07</v>
      </c>
      <c r="F194" s="144">
        <f t="shared" si="87"/>
        <v>0</v>
      </c>
      <c r="G194" s="144">
        <f t="shared" si="87"/>
        <v>0</v>
      </c>
      <c r="H194" s="144">
        <f t="shared" si="87"/>
        <v>0</v>
      </c>
    </row>
    <row r="195" spans="1:8" ht="27.95" customHeight="1" x14ac:dyDescent="0.25">
      <c r="A195" s="145">
        <v>6391</v>
      </c>
      <c r="B195" s="149" t="s">
        <v>149</v>
      </c>
      <c r="C195" s="147">
        <v>0</v>
      </c>
      <c r="D195" s="147">
        <v>0</v>
      </c>
      <c r="E195" s="147">
        <v>894.07</v>
      </c>
      <c r="F195" s="147">
        <v>0</v>
      </c>
      <c r="G195" s="147">
        <v>0</v>
      </c>
      <c r="H195" s="147">
        <v>0</v>
      </c>
    </row>
    <row r="196" spans="1:8" ht="27.95" customHeight="1" x14ac:dyDescent="0.25">
      <c r="A196" s="150">
        <v>6393</v>
      </c>
      <c r="B196" s="146" t="s">
        <v>252</v>
      </c>
      <c r="C196" s="147">
        <v>0</v>
      </c>
      <c r="D196" s="147">
        <v>3811.87</v>
      </c>
      <c r="E196" s="147">
        <v>0</v>
      </c>
      <c r="F196" s="147">
        <v>0</v>
      </c>
      <c r="G196" s="147">
        <v>0</v>
      </c>
      <c r="H196" s="147">
        <v>0</v>
      </c>
    </row>
    <row r="197" spans="1:8" ht="19.7" customHeight="1" x14ac:dyDescent="0.25">
      <c r="A197" s="318" t="s">
        <v>89</v>
      </c>
      <c r="B197" s="319"/>
      <c r="C197" s="151">
        <f>C189</f>
        <v>245567.5</v>
      </c>
      <c r="D197" s="151">
        <f t="shared" ref="D197:H197" si="88">D189</f>
        <v>184162</v>
      </c>
      <c r="E197" s="151">
        <f t="shared" si="88"/>
        <v>311633.48</v>
      </c>
      <c r="F197" s="151">
        <f t="shared" si="88"/>
        <v>232672.12</v>
      </c>
      <c r="G197" s="151">
        <f t="shared" si="88"/>
        <v>189981.82</v>
      </c>
      <c r="H197" s="151">
        <f t="shared" si="88"/>
        <v>184042.81</v>
      </c>
    </row>
    <row r="198" spans="1:8" ht="19.7" customHeight="1" x14ac:dyDescent="0.25">
      <c r="A198" s="152"/>
      <c r="B198" s="152"/>
      <c r="C198" s="153"/>
      <c r="D198" s="130"/>
      <c r="E198" s="130"/>
      <c r="F198" s="130"/>
      <c r="G198" s="130"/>
      <c r="H198" s="133"/>
    </row>
    <row r="199" spans="1:8" ht="19.7" customHeight="1" x14ac:dyDescent="0.25">
      <c r="A199" s="152"/>
      <c r="B199" s="152"/>
      <c r="C199" s="153"/>
      <c r="D199" s="130"/>
      <c r="E199" s="130"/>
      <c r="F199" s="130"/>
      <c r="G199" s="130"/>
      <c r="H199" s="133"/>
    </row>
    <row r="200" spans="1:8" ht="19.7" customHeight="1" x14ac:dyDescent="0.25">
      <c r="A200" s="46" t="s">
        <v>90</v>
      </c>
      <c r="B200" s="139"/>
      <c r="C200" s="138"/>
      <c r="D200" s="138"/>
      <c r="E200" s="138"/>
      <c r="F200" s="138"/>
      <c r="G200" s="138"/>
      <c r="H200" s="133"/>
    </row>
    <row r="201" spans="1:8" ht="19.7" customHeight="1" x14ac:dyDescent="0.25">
      <c r="A201" s="36" t="s">
        <v>1</v>
      </c>
      <c r="B201" s="36" t="s">
        <v>14</v>
      </c>
      <c r="C201" s="36" t="s">
        <v>364</v>
      </c>
      <c r="D201" s="36" t="s">
        <v>359</v>
      </c>
      <c r="E201" s="36" t="s">
        <v>360</v>
      </c>
      <c r="F201" s="36" t="s">
        <v>361</v>
      </c>
      <c r="G201" s="36" t="s">
        <v>362</v>
      </c>
      <c r="H201" s="36" t="s">
        <v>363</v>
      </c>
    </row>
    <row r="202" spans="1:8" ht="19.7" customHeight="1" x14ac:dyDescent="0.25">
      <c r="A202" s="140">
        <v>6</v>
      </c>
      <c r="B202" s="140" t="s">
        <v>244</v>
      </c>
      <c r="C202" s="141">
        <f>C203+C207</f>
        <v>1532.73</v>
      </c>
      <c r="D202" s="141">
        <f t="shared" ref="D202:H202" si="89">D203+D207</f>
        <v>850.76</v>
      </c>
      <c r="E202" s="141">
        <f t="shared" si="89"/>
        <v>1904.38</v>
      </c>
      <c r="F202" s="141">
        <f>F203+F207</f>
        <v>2347.12</v>
      </c>
      <c r="G202" s="141">
        <f t="shared" si="89"/>
        <v>2347.12</v>
      </c>
      <c r="H202" s="141">
        <f t="shared" si="89"/>
        <v>2347.12</v>
      </c>
    </row>
    <row r="203" spans="1:8" ht="19.7" customHeight="1" x14ac:dyDescent="0.25">
      <c r="A203" s="142">
        <v>66</v>
      </c>
      <c r="B203" s="143" t="s">
        <v>19</v>
      </c>
      <c r="C203" s="144">
        <f>C204</f>
        <v>1532.72</v>
      </c>
      <c r="D203" s="144">
        <f>D204</f>
        <v>850</v>
      </c>
      <c r="E203" s="144">
        <f>E204</f>
        <v>1900.74</v>
      </c>
      <c r="F203" s="144">
        <f t="shared" ref="F203:H203" si="90">F204</f>
        <v>2344.12</v>
      </c>
      <c r="G203" s="144">
        <f t="shared" si="90"/>
        <v>2344.12</v>
      </c>
      <c r="H203" s="144">
        <f t="shared" si="90"/>
        <v>2344.12</v>
      </c>
    </row>
    <row r="204" spans="1:8" ht="19.7" customHeight="1" x14ac:dyDescent="0.25">
      <c r="A204" s="142">
        <v>661</v>
      </c>
      <c r="B204" s="143" t="s">
        <v>20</v>
      </c>
      <c r="C204" s="144">
        <f>C206+C205</f>
        <v>1532.72</v>
      </c>
      <c r="D204" s="144">
        <f t="shared" ref="D204:H204" si="91">D206+D205</f>
        <v>850</v>
      </c>
      <c r="E204" s="144">
        <f t="shared" si="91"/>
        <v>1900.74</v>
      </c>
      <c r="F204" s="144">
        <f t="shared" si="91"/>
        <v>2344.12</v>
      </c>
      <c r="G204" s="144">
        <f t="shared" si="91"/>
        <v>2344.12</v>
      </c>
      <c r="H204" s="144">
        <f t="shared" si="91"/>
        <v>2344.12</v>
      </c>
    </row>
    <row r="205" spans="1:8" ht="19.7" customHeight="1" x14ac:dyDescent="0.25">
      <c r="A205" s="145">
        <v>6614</v>
      </c>
      <c r="B205" s="146" t="s">
        <v>345</v>
      </c>
      <c r="C205" s="147">
        <v>0</v>
      </c>
      <c r="D205" s="147">
        <v>0</v>
      </c>
      <c r="E205" s="147">
        <v>0</v>
      </c>
      <c r="F205" s="147">
        <v>1500</v>
      </c>
      <c r="G205" s="147">
        <v>1500</v>
      </c>
      <c r="H205" s="154">
        <v>1500</v>
      </c>
    </row>
    <row r="206" spans="1:8" ht="19.7" customHeight="1" x14ac:dyDescent="0.25">
      <c r="A206" s="145">
        <v>6615</v>
      </c>
      <c r="B206" s="146" t="s">
        <v>298</v>
      </c>
      <c r="C206" s="147">
        <f>C60</f>
        <v>1532.72</v>
      </c>
      <c r="D206" s="147">
        <f>D60</f>
        <v>850</v>
      </c>
      <c r="E206" s="147">
        <f>E60</f>
        <v>1900.74</v>
      </c>
      <c r="F206" s="147">
        <v>844.12</v>
      </c>
      <c r="G206" s="147">
        <v>844.12</v>
      </c>
      <c r="H206" s="147">
        <v>844.12</v>
      </c>
    </row>
    <row r="207" spans="1:8" ht="19.7" customHeight="1" x14ac:dyDescent="0.25">
      <c r="A207" s="142">
        <v>64</v>
      </c>
      <c r="B207" s="143" t="s">
        <v>23</v>
      </c>
      <c r="C207" s="144">
        <f>C208</f>
        <v>0.01</v>
      </c>
      <c r="D207" s="144">
        <f>D208</f>
        <v>0.76</v>
      </c>
      <c r="E207" s="144">
        <f>E208</f>
        <v>3.64</v>
      </c>
      <c r="F207" s="144">
        <f t="shared" ref="F207:H207" si="92">F208</f>
        <v>3</v>
      </c>
      <c r="G207" s="144">
        <f t="shared" si="92"/>
        <v>3</v>
      </c>
      <c r="H207" s="144">
        <f t="shared" si="92"/>
        <v>3</v>
      </c>
    </row>
    <row r="208" spans="1:8" ht="19.7" customHeight="1" x14ac:dyDescent="0.25">
      <c r="A208" s="142">
        <v>641</v>
      </c>
      <c r="B208" s="143" t="s">
        <v>91</v>
      </c>
      <c r="C208" s="144">
        <f>C69</f>
        <v>0.01</v>
      </c>
      <c r="D208" s="144">
        <f>D69</f>
        <v>0.76</v>
      </c>
      <c r="E208" s="144">
        <f>E69</f>
        <v>3.64</v>
      </c>
      <c r="F208" s="144">
        <f>F209</f>
        <v>3</v>
      </c>
      <c r="G208" s="144">
        <f>G209</f>
        <v>3</v>
      </c>
      <c r="H208" s="144">
        <f>H69</f>
        <v>3</v>
      </c>
    </row>
    <row r="209" spans="1:8" ht="19.7" customHeight="1" x14ac:dyDescent="0.25">
      <c r="A209" s="145">
        <v>6413</v>
      </c>
      <c r="B209" s="149" t="s">
        <v>297</v>
      </c>
      <c r="C209" s="147">
        <f>C70</f>
        <v>0.01</v>
      </c>
      <c r="D209" s="147">
        <v>0</v>
      </c>
      <c r="E209" s="147">
        <v>0</v>
      </c>
      <c r="F209" s="147">
        <v>3</v>
      </c>
      <c r="G209" s="147">
        <v>3</v>
      </c>
      <c r="H209" s="147">
        <v>3</v>
      </c>
    </row>
    <row r="210" spans="1:8" ht="19.7" customHeight="1" x14ac:dyDescent="0.25">
      <c r="A210" s="318" t="s">
        <v>92</v>
      </c>
      <c r="B210" s="319"/>
      <c r="C210" s="151">
        <f>C202</f>
        <v>1532.73</v>
      </c>
      <c r="D210" s="151">
        <f>D202</f>
        <v>850.76</v>
      </c>
      <c r="E210" s="151">
        <f>E202</f>
        <v>1904.38</v>
      </c>
      <c r="F210" s="151">
        <f t="shared" ref="F210:H210" si="93">F202</f>
        <v>2347.12</v>
      </c>
      <c r="G210" s="151">
        <f t="shared" si="93"/>
        <v>2347.12</v>
      </c>
      <c r="H210" s="151">
        <f t="shared" si="93"/>
        <v>2347.12</v>
      </c>
    </row>
    <row r="211" spans="1:8" ht="19.7" customHeight="1" x14ac:dyDescent="0.25">
      <c r="A211" s="155"/>
      <c r="B211" s="155"/>
      <c r="C211" s="156"/>
      <c r="D211" s="157"/>
      <c r="E211" s="157"/>
      <c r="F211" s="157"/>
      <c r="G211" s="157"/>
      <c r="H211" s="158"/>
    </row>
    <row r="212" spans="1:8" ht="11.25" customHeight="1" x14ac:dyDescent="0.25">
      <c r="A212" s="152"/>
      <c r="B212" s="152"/>
      <c r="C212" s="153"/>
      <c r="D212" s="130"/>
      <c r="E212" s="130"/>
      <c r="F212" s="130"/>
      <c r="G212" s="130"/>
      <c r="H212" s="133"/>
    </row>
    <row r="213" spans="1:8" ht="19.5" hidden="1" customHeight="1" x14ac:dyDescent="0.25">
      <c r="A213" s="152"/>
      <c r="B213" s="152"/>
      <c r="C213" s="153"/>
      <c r="D213" s="130"/>
      <c r="E213" s="130"/>
      <c r="F213" s="130"/>
      <c r="G213" s="130"/>
      <c r="H213" s="133"/>
    </row>
    <row r="214" spans="1:8" ht="19.5" hidden="1" customHeight="1" x14ac:dyDescent="0.25">
      <c r="A214" s="152"/>
      <c r="B214" s="152"/>
      <c r="C214" s="153"/>
      <c r="D214" s="130"/>
      <c r="E214" s="130"/>
      <c r="F214" s="130"/>
      <c r="G214" s="130"/>
      <c r="H214" s="133"/>
    </row>
    <row r="215" spans="1:8" ht="19.7" customHeight="1" x14ac:dyDescent="0.25">
      <c r="A215" s="352" t="s">
        <v>93</v>
      </c>
      <c r="B215" s="353"/>
      <c r="C215" s="138"/>
      <c r="D215" s="138"/>
      <c r="E215" s="138"/>
      <c r="F215" s="138"/>
      <c r="G215" s="138"/>
      <c r="H215" s="133"/>
    </row>
    <row r="216" spans="1:8" ht="19.7" customHeight="1" x14ac:dyDescent="0.25">
      <c r="A216" s="36" t="s">
        <v>1</v>
      </c>
      <c r="B216" s="36" t="s">
        <v>14</v>
      </c>
      <c r="C216" s="36" t="s">
        <v>364</v>
      </c>
      <c r="D216" s="36" t="s">
        <v>359</v>
      </c>
      <c r="E216" s="36" t="s">
        <v>360</v>
      </c>
      <c r="F216" s="36" t="s">
        <v>361</v>
      </c>
      <c r="G216" s="36" t="s">
        <v>362</v>
      </c>
      <c r="H216" s="36" t="s">
        <v>363</v>
      </c>
    </row>
    <row r="217" spans="1:8" ht="19.7" customHeight="1" x14ac:dyDescent="0.25">
      <c r="A217" s="140">
        <v>6</v>
      </c>
      <c r="B217" s="140" t="s">
        <v>244</v>
      </c>
      <c r="C217" s="141">
        <f t="shared" ref="C217:H219" si="94">C218</f>
        <v>412.5</v>
      </c>
      <c r="D217" s="141">
        <f t="shared" si="94"/>
        <v>400</v>
      </c>
      <c r="E217" s="141">
        <f t="shared" si="94"/>
        <v>400</v>
      </c>
      <c r="F217" s="141">
        <f t="shared" si="94"/>
        <v>0</v>
      </c>
      <c r="G217" s="141">
        <f t="shared" si="94"/>
        <v>0</v>
      </c>
      <c r="H217" s="141">
        <f t="shared" si="94"/>
        <v>0</v>
      </c>
    </row>
    <row r="218" spans="1:8" ht="19.7" customHeight="1" x14ac:dyDescent="0.25">
      <c r="A218" s="159">
        <v>65</v>
      </c>
      <c r="B218" s="159" t="s">
        <v>248</v>
      </c>
      <c r="C218" s="144">
        <f t="shared" si="94"/>
        <v>412.5</v>
      </c>
      <c r="D218" s="144">
        <f t="shared" si="94"/>
        <v>400</v>
      </c>
      <c r="E218" s="144">
        <f t="shared" si="94"/>
        <v>400</v>
      </c>
      <c r="F218" s="144">
        <f t="shared" si="94"/>
        <v>0</v>
      </c>
      <c r="G218" s="144">
        <f t="shared" si="94"/>
        <v>0</v>
      </c>
      <c r="H218" s="144">
        <f t="shared" si="94"/>
        <v>0</v>
      </c>
    </row>
    <row r="219" spans="1:8" ht="19.7" customHeight="1" x14ac:dyDescent="0.25">
      <c r="A219" s="142">
        <v>652</v>
      </c>
      <c r="B219" s="143" t="s">
        <v>21</v>
      </c>
      <c r="C219" s="144">
        <f>C220</f>
        <v>412.5</v>
      </c>
      <c r="D219" s="144">
        <f>D220</f>
        <v>400</v>
      </c>
      <c r="E219" s="144">
        <f>E220</f>
        <v>400</v>
      </c>
      <c r="F219" s="144">
        <f t="shared" si="94"/>
        <v>0</v>
      </c>
      <c r="G219" s="144">
        <f t="shared" si="94"/>
        <v>0</v>
      </c>
      <c r="H219" s="144">
        <f t="shared" si="94"/>
        <v>0</v>
      </c>
    </row>
    <row r="220" spans="1:8" ht="19.7" customHeight="1" x14ac:dyDescent="0.25">
      <c r="A220" s="145">
        <v>6526</v>
      </c>
      <c r="B220" s="146" t="s">
        <v>22</v>
      </c>
      <c r="C220" s="147">
        <f>C67</f>
        <v>412.5</v>
      </c>
      <c r="D220" s="147">
        <f>D67</f>
        <v>400</v>
      </c>
      <c r="E220" s="147">
        <f>E67</f>
        <v>400</v>
      </c>
      <c r="F220" s="147">
        <f t="shared" ref="F220:H220" si="95">F67</f>
        <v>0</v>
      </c>
      <c r="G220" s="147">
        <f t="shared" si="95"/>
        <v>0</v>
      </c>
      <c r="H220" s="147">
        <f t="shared" si="95"/>
        <v>0</v>
      </c>
    </row>
    <row r="221" spans="1:8" ht="19.7" customHeight="1" x14ac:dyDescent="0.25">
      <c r="A221" s="318" t="s">
        <v>94</v>
      </c>
      <c r="B221" s="319"/>
      <c r="C221" s="151">
        <f>C217</f>
        <v>412.5</v>
      </c>
      <c r="D221" s="151">
        <f>D217</f>
        <v>400</v>
      </c>
      <c r="E221" s="151">
        <f>E217</f>
        <v>400</v>
      </c>
      <c r="F221" s="151">
        <f t="shared" ref="F221:G221" si="96">F217</f>
        <v>0</v>
      </c>
      <c r="G221" s="151">
        <f t="shared" si="96"/>
        <v>0</v>
      </c>
      <c r="H221" s="151">
        <f>F221/E221*100</f>
        <v>0</v>
      </c>
    </row>
    <row r="222" spans="1:8" ht="19.7" customHeight="1" x14ac:dyDescent="0.25">
      <c r="A222" s="155"/>
      <c r="B222" s="155"/>
      <c r="C222" s="156"/>
      <c r="D222" s="157"/>
      <c r="E222" s="157"/>
      <c r="F222" s="157"/>
      <c r="G222" s="157"/>
      <c r="H222" s="158"/>
    </row>
    <row r="223" spans="1:8" ht="19.7" customHeight="1" x14ac:dyDescent="0.25">
      <c r="A223" s="47" t="s">
        <v>95</v>
      </c>
      <c r="B223" s="133"/>
      <c r="C223" s="137"/>
      <c r="D223" s="136"/>
      <c r="E223" s="136"/>
      <c r="F223" s="136"/>
      <c r="G223" s="136"/>
      <c r="H223" s="133"/>
    </row>
    <row r="224" spans="1:8" ht="19.7" customHeight="1" x14ac:dyDescent="0.25">
      <c r="A224" s="36" t="s">
        <v>1</v>
      </c>
      <c r="B224" s="36" t="s">
        <v>14</v>
      </c>
      <c r="C224" s="36" t="s">
        <v>364</v>
      </c>
      <c r="D224" s="36" t="s">
        <v>359</v>
      </c>
      <c r="E224" s="36" t="s">
        <v>360</v>
      </c>
      <c r="F224" s="36" t="s">
        <v>361</v>
      </c>
      <c r="G224" s="36" t="s">
        <v>362</v>
      </c>
      <c r="H224" s="36" t="s">
        <v>363</v>
      </c>
    </row>
    <row r="225" spans="1:8" ht="19.7" customHeight="1" x14ac:dyDescent="0.25">
      <c r="A225" s="140">
        <v>6</v>
      </c>
      <c r="B225" s="140" t="s">
        <v>244</v>
      </c>
      <c r="C225" s="141">
        <f>C226</f>
        <v>1073159.74</v>
      </c>
      <c r="D225" s="141">
        <f>D226</f>
        <v>1266401.6800000002</v>
      </c>
      <c r="E225" s="141">
        <f>E226</f>
        <v>2067477.14</v>
      </c>
      <c r="F225" s="141">
        <f t="shared" ref="F225:H225" si="97">F226</f>
        <v>2112265.81</v>
      </c>
      <c r="G225" s="141">
        <f t="shared" si="97"/>
        <v>1758208.42</v>
      </c>
      <c r="H225" s="141">
        <f t="shared" si="97"/>
        <v>1761117.89</v>
      </c>
    </row>
    <row r="226" spans="1:8" ht="27.95" customHeight="1" x14ac:dyDescent="0.25">
      <c r="A226" s="142">
        <v>63</v>
      </c>
      <c r="B226" s="143" t="s">
        <v>24</v>
      </c>
      <c r="C226" s="144">
        <f>C227+C230</f>
        <v>1073159.74</v>
      </c>
      <c r="D226" s="144">
        <f>D227+D230</f>
        <v>1266401.6800000002</v>
      </c>
      <c r="E226" s="144">
        <f>E227+E230</f>
        <v>2067477.14</v>
      </c>
      <c r="F226" s="144">
        <f>F227+F230</f>
        <v>2112265.81</v>
      </c>
      <c r="G226" s="144">
        <f t="shared" ref="G226:H226" si="98">G227+G230</f>
        <v>1758208.42</v>
      </c>
      <c r="H226" s="144">
        <f t="shared" si="98"/>
        <v>1761117.89</v>
      </c>
    </row>
    <row r="227" spans="1:8" ht="27.95" customHeight="1" x14ac:dyDescent="0.25">
      <c r="A227" s="142">
        <v>636</v>
      </c>
      <c r="B227" s="143" t="s">
        <v>25</v>
      </c>
      <c r="C227" s="144">
        <f>C228+C229</f>
        <v>1055072.53</v>
      </c>
      <c r="D227" s="144">
        <f>D228+D229</f>
        <v>1257537.3500000001</v>
      </c>
      <c r="E227" s="144">
        <f>E228+E229</f>
        <v>2033868.41</v>
      </c>
      <c r="F227" s="144">
        <f t="shared" ref="F227:H227" si="99">F228+F229</f>
        <v>2097436.9</v>
      </c>
      <c r="G227" s="144">
        <f t="shared" si="99"/>
        <v>1743379.51</v>
      </c>
      <c r="H227" s="144">
        <f t="shared" si="99"/>
        <v>1750737.65</v>
      </c>
    </row>
    <row r="228" spans="1:8" ht="27.95" customHeight="1" x14ac:dyDescent="0.25">
      <c r="A228" s="145">
        <v>6361</v>
      </c>
      <c r="B228" s="146" t="s">
        <v>249</v>
      </c>
      <c r="C228" s="147">
        <f t="shared" ref="C228:E229" si="100">C73</f>
        <v>1016025.45</v>
      </c>
      <c r="D228" s="147">
        <f t="shared" si="100"/>
        <v>1245592.3</v>
      </c>
      <c r="E228" s="147">
        <f t="shared" si="100"/>
        <v>1641775.98</v>
      </c>
      <c r="F228" s="147">
        <v>1682596.9</v>
      </c>
      <c r="G228" s="147">
        <v>1685779.51</v>
      </c>
      <c r="H228" s="147">
        <v>1693137.65</v>
      </c>
    </row>
    <row r="229" spans="1:8" ht="27.95" customHeight="1" x14ac:dyDescent="0.25">
      <c r="A229" s="145">
        <v>6362</v>
      </c>
      <c r="B229" s="146" t="s">
        <v>250</v>
      </c>
      <c r="C229" s="147">
        <f t="shared" si="100"/>
        <v>39047.08</v>
      </c>
      <c r="D229" s="147">
        <f t="shared" si="100"/>
        <v>11945.05</v>
      </c>
      <c r="E229" s="147">
        <f t="shared" si="100"/>
        <v>392092.43</v>
      </c>
      <c r="F229" s="147">
        <v>414840</v>
      </c>
      <c r="G229" s="147">
        <v>57600</v>
      </c>
      <c r="H229" s="147">
        <v>57600</v>
      </c>
    </row>
    <row r="230" spans="1:8" ht="27.95" customHeight="1" x14ac:dyDescent="0.25">
      <c r="A230" s="142">
        <v>639</v>
      </c>
      <c r="B230" s="143" t="s">
        <v>189</v>
      </c>
      <c r="C230" s="144">
        <f>C231+C232+C233+C234</f>
        <v>18087.21</v>
      </c>
      <c r="D230" s="144">
        <f>D231+D232+D233+D234</f>
        <v>8864.33</v>
      </c>
      <c r="E230" s="144">
        <f>E231+E232+E233+E234</f>
        <v>33608.729999999996</v>
      </c>
      <c r="F230" s="144">
        <f t="shared" ref="F230:H230" si="101">F231+F232+F233+F234</f>
        <v>14828.91</v>
      </c>
      <c r="G230" s="144">
        <f t="shared" si="101"/>
        <v>14828.91</v>
      </c>
      <c r="H230" s="144">
        <f t="shared" si="101"/>
        <v>10380.240000000002</v>
      </c>
    </row>
    <row r="231" spans="1:8" ht="27.95" customHeight="1" x14ac:dyDescent="0.25">
      <c r="A231" s="145">
        <v>6391</v>
      </c>
      <c r="B231" s="146" t="s">
        <v>149</v>
      </c>
      <c r="C231" s="147">
        <f>C76</f>
        <v>974.42</v>
      </c>
      <c r="D231" s="147">
        <v>0</v>
      </c>
      <c r="E231" s="147">
        <v>0</v>
      </c>
      <c r="F231" s="147">
        <v>2224.34</v>
      </c>
      <c r="G231" s="147">
        <v>2224.34</v>
      </c>
      <c r="H231" s="147">
        <v>1557.04</v>
      </c>
    </row>
    <row r="232" spans="1:8" ht="27.95" customHeight="1" x14ac:dyDescent="0.25">
      <c r="A232" s="145">
        <v>6392</v>
      </c>
      <c r="B232" s="146" t="s">
        <v>253</v>
      </c>
      <c r="C232" s="147">
        <f>C77</f>
        <v>1738.66</v>
      </c>
      <c r="D232" s="147">
        <f>D77</f>
        <v>1413</v>
      </c>
      <c r="E232" s="147">
        <f>E77</f>
        <v>4281.3500000000004</v>
      </c>
      <c r="F232" s="147">
        <f>F77</f>
        <v>0</v>
      </c>
      <c r="G232" s="147">
        <f>G77</f>
        <v>0</v>
      </c>
      <c r="H232" s="147">
        <f t="shared" ref="H232" si="102">F232/E232*100</f>
        <v>0</v>
      </c>
    </row>
    <row r="233" spans="1:8" ht="27.95" customHeight="1" x14ac:dyDescent="0.25">
      <c r="A233" s="145">
        <v>6393</v>
      </c>
      <c r="B233" s="146" t="s">
        <v>252</v>
      </c>
      <c r="C233" s="147">
        <f>C78</f>
        <v>5521.71</v>
      </c>
      <c r="D233" s="147">
        <f>D78</f>
        <v>5422.33</v>
      </c>
      <c r="E233" s="147">
        <f>E78</f>
        <v>5066.3999999999996</v>
      </c>
      <c r="F233" s="147">
        <v>12604.57</v>
      </c>
      <c r="G233" s="147">
        <v>12604.57</v>
      </c>
      <c r="H233" s="147">
        <v>8823.2000000000007</v>
      </c>
    </row>
    <row r="234" spans="1:8" ht="35.25" customHeight="1" x14ac:dyDescent="0.25">
      <c r="A234" s="145">
        <v>6394</v>
      </c>
      <c r="B234" s="146" t="s">
        <v>251</v>
      </c>
      <c r="C234" s="147">
        <f>C79</f>
        <v>9852.42</v>
      </c>
      <c r="D234" s="147">
        <f>D79</f>
        <v>2029</v>
      </c>
      <c r="E234" s="147">
        <f>E79</f>
        <v>24260.98</v>
      </c>
      <c r="F234" s="147">
        <f>F79</f>
        <v>0</v>
      </c>
      <c r="G234" s="147">
        <f>G79</f>
        <v>0</v>
      </c>
      <c r="H234" s="147">
        <f>H79</f>
        <v>0</v>
      </c>
    </row>
    <row r="235" spans="1:8" ht="19.7" customHeight="1" x14ac:dyDescent="0.25">
      <c r="A235" s="316" t="s">
        <v>219</v>
      </c>
      <c r="B235" s="317"/>
      <c r="C235" s="151">
        <f>C225</f>
        <v>1073159.74</v>
      </c>
      <c r="D235" s="151">
        <f t="shared" ref="D235:H235" si="103">D225</f>
        <v>1266401.6800000002</v>
      </c>
      <c r="E235" s="151">
        <f t="shared" si="103"/>
        <v>2067477.14</v>
      </c>
      <c r="F235" s="151">
        <f t="shared" si="103"/>
        <v>2112265.81</v>
      </c>
      <c r="G235" s="151">
        <f t="shared" si="103"/>
        <v>1758208.42</v>
      </c>
      <c r="H235" s="151">
        <f t="shared" si="103"/>
        <v>1761117.89</v>
      </c>
    </row>
    <row r="236" spans="1:8" ht="15.75" customHeight="1" x14ac:dyDescent="0.25">
      <c r="A236" s="354"/>
      <c r="B236" s="354"/>
      <c r="C236" s="160"/>
      <c r="D236" s="160"/>
      <c r="E236" s="160"/>
      <c r="F236" s="160"/>
      <c r="G236" s="160"/>
      <c r="H236" s="161"/>
    </row>
    <row r="237" spans="1:8" ht="11.25" customHeight="1" x14ac:dyDescent="0.25">
      <c r="A237" s="162"/>
      <c r="B237" s="162"/>
      <c r="C237" s="160"/>
      <c r="D237" s="160"/>
      <c r="E237" s="160"/>
      <c r="F237" s="160"/>
      <c r="G237" s="160"/>
      <c r="H237" s="161"/>
    </row>
    <row r="238" spans="1:8" ht="1.5" customHeight="1" x14ac:dyDescent="0.25">
      <c r="A238" s="162"/>
      <c r="B238" s="162"/>
      <c r="C238" s="160"/>
      <c r="D238" s="160"/>
      <c r="E238" s="160"/>
      <c r="F238" s="160"/>
      <c r="G238" s="160"/>
      <c r="H238" s="161"/>
    </row>
    <row r="239" spans="1:8" ht="19.7" customHeight="1" x14ac:dyDescent="0.25">
      <c r="A239" s="46" t="s">
        <v>226</v>
      </c>
      <c r="B239" s="139"/>
      <c r="C239" s="138"/>
      <c r="D239" s="138"/>
      <c r="E239" s="138"/>
      <c r="F239" s="138"/>
      <c r="G239" s="138"/>
      <c r="H239" s="133"/>
    </row>
    <row r="240" spans="1:8" ht="19.7" customHeight="1" x14ac:dyDescent="0.25">
      <c r="A240" s="36" t="s">
        <v>1</v>
      </c>
      <c r="B240" s="36" t="s">
        <v>14</v>
      </c>
      <c r="C240" s="36" t="s">
        <v>364</v>
      </c>
      <c r="D240" s="36" t="s">
        <v>359</v>
      </c>
      <c r="E240" s="36" t="s">
        <v>360</v>
      </c>
      <c r="F240" s="36" t="s">
        <v>361</v>
      </c>
      <c r="G240" s="36" t="s">
        <v>362</v>
      </c>
      <c r="H240" s="36" t="s">
        <v>363</v>
      </c>
    </row>
    <row r="241" spans="1:8" ht="19.7" customHeight="1" x14ac:dyDescent="0.25">
      <c r="A241" s="140">
        <v>6</v>
      </c>
      <c r="B241" s="140" t="s">
        <v>244</v>
      </c>
      <c r="C241" s="141">
        <f t="shared" ref="C241:H243" si="104">C242</f>
        <v>381.25</v>
      </c>
      <c r="D241" s="141">
        <f t="shared" si="104"/>
        <v>0</v>
      </c>
      <c r="E241" s="141">
        <f t="shared" si="104"/>
        <v>5210.3999999999996</v>
      </c>
      <c r="F241" s="141">
        <f t="shared" si="104"/>
        <v>0</v>
      </c>
      <c r="G241" s="141">
        <f t="shared" si="104"/>
        <v>0</v>
      </c>
      <c r="H241" s="141">
        <f t="shared" si="104"/>
        <v>0</v>
      </c>
    </row>
    <row r="242" spans="1:8" ht="25.5" customHeight="1" x14ac:dyDescent="0.25">
      <c r="A242" s="142">
        <v>66</v>
      </c>
      <c r="B242" s="143" t="s">
        <v>19</v>
      </c>
      <c r="C242" s="144">
        <f t="shared" si="104"/>
        <v>381.25</v>
      </c>
      <c r="D242" s="144">
        <f t="shared" si="104"/>
        <v>0</v>
      </c>
      <c r="E242" s="144">
        <f t="shared" si="104"/>
        <v>5210.3999999999996</v>
      </c>
      <c r="F242" s="144">
        <f t="shared" si="104"/>
        <v>0</v>
      </c>
      <c r="G242" s="144">
        <f t="shared" si="104"/>
        <v>0</v>
      </c>
      <c r="H242" s="144">
        <f t="shared" si="104"/>
        <v>0</v>
      </c>
    </row>
    <row r="243" spans="1:8" ht="24" customHeight="1" x14ac:dyDescent="0.25">
      <c r="A243" s="142">
        <v>663</v>
      </c>
      <c r="B243" s="143" t="s">
        <v>348</v>
      </c>
      <c r="C243" s="144">
        <f>C244</f>
        <v>381.25</v>
      </c>
      <c r="D243" s="144">
        <f>D244</f>
        <v>0</v>
      </c>
      <c r="E243" s="144">
        <f>E244</f>
        <v>5210.3999999999996</v>
      </c>
      <c r="F243" s="144">
        <f t="shared" si="104"/>
        <v>0</v>
      </c>
      <c r="G243" s="144">
        <f t="shared" si="104"/>
        <v>0</v>
      </c>
      <c r="H243" s="144">
        <f t="shared" si="104"/>
        <v>0</v>
      </c>
    </row>
    <row r="244" spans="1:8" ht="19.7" customHeight="1" x14ac:dyDescent="0.25">
      <c r="A244" s="145">
        <v>6631</v>
      </c>
      <c r="B244" s="149" t="s">
        <v>237</v>
      </c>
      <c r="C244" s="147">
        <f>C64</f>
        <v>381.25</v>
      </c>
      <c r="D244" s="147">
        <v>0</v>
      </c>
      <c r="E244" s="147">
        <f>E64</f>
        <v>5210.3999999999996</v>
      </c>
      <c r="F244" s="147">
        <f t="shared" ref="F244:H244" si="105">F64</f>
        <v>0</v>
      </c>
      <c r="G244" s="147">
        <f t="shared" si="105"/>
        <v>0</v>
      </c>
      <c r="H244" s="147">
        <f t="shared" si="105"/>
        <v>0</v>
      </c>
    </row>
    <row r="245" spans="1:8" ht="19.7" customHeight="1" x14ac:dyDescent="0.25">
      <c r="A245" s="318" t="s">
        <v>299</v>
      </c>
      <c r="B245" s="319"/>
      <c r="C245" s="151">
        <f>C241</f>
        <v>381.25</v>
      </c>
      <c r="D245" s="151">
        <f>D241</f>
        <v>0</v>
      </c>
      <c r="E245" s="151">
        <f>E241</f>
        <v>5210.3999999999996</v>
      </c>
      <c r="F245" s="151">
        <f t="shared" ref="F245:H245" si="106">F241</f>
        <v>0</v>
      </c>
      <c r="G245" s="151">
        <f t="shared" si="106"/>
        <v>0</v>
      </c>
      <c r="H245" s="151">
        <f t="shared" si="106"/>
        <v>0</v>
      </c>
    </row>
    <row r="246" spans="1:8" ht="19.7" customHeight="1" x14ac:dyDescent="0.25">
      <c r="A246" s="163"/>
      <c r="B246" s="163"/>
      <c r="C246" s="164"/>
      <c r="D246" s="164"/>
      <c r="E246" s="164"/>
      <c r="F246" s="164"/>
      <c r="G246" s="144"/>
      <c r="H246" s="144"/>
    </row>
    <row r="247" spans="1:8" ht="19.7" customHeight="1" x14ac:dyDescent="0.25">
      <c r="A247" s="355" t="s">
        <v>185</v>
      </c>
      <c r="B247" s="356"/>
      <c r="C247" s="165">
        <f>C197+C210+C221+C235+C245</f>
        <v>1321053.72</v>
      </c>
      <c r="D247" s="165">
        <f>D197+D210+D221+D235+D245</f>
        <v>1451814.4400000002</v>
      </c>
      <c r="E247" s="165">
        <f>E197+E210+E221+E235+E245</f>
        <v>2386625.4</v>
      </c>
      <c r="F247" s="165">
        <f t="shared" ref="F247:H247" si="107">F197+F210+F221+F235+F245</f>
        <v>2347285.0499999998</v>
      </c>
      <c r="G247" s="165">
        <f>G197+G210+G221+G235+G245</f>
        <v>1950537.3599999999</v>
      </c>
      <c r="H247" s="165">
        <f t="shared" si="107"/>
        <v>1947507.8199999998</v>
      </c>
    </row>
    <row r="248" spans="1:8" ht="19.7" customHeight="1" x14ac:dyDescent="0.25">
      <c r="A248" s="30"/>
      <c r="B248" s="30"/>
      <c r="C248" s="166"/>
      <c r="D248" s="166"/>
      <c r="E248" s="166"/>
      <c r="F248" s="166"/>
      <c r="G248" s="166"/>
      <c r="H248" s="167"/>
    </row>
    <row r="249" spans="1:8" ht="11.25" customHeight="1" x14ac:dyDescent="0.25">
      <c r="A249" s="168"/>
      <c r="B249" s="168"/>
      <c r="C249" s="169"/>
      <c r="D249" s="169"/>
      <c r="E249" s="169"/>
      <c r="F249" s="169"/>
      <c r="G249" s="169"/>
      <c r="H249" s="170"/>
    </row>
    <row r="250" spans="1:8" ht="5.25" hidden="1" customHeight="1" x14ac:dyDescent="0.25">
      <c r="A250" s="168"/>
      <c r="B250" s="168"/>
      <c r="C250" s="169"/>
      <c r="D250" s="169"/>
      <c r="E250" s="169"/>
      <c r="F250" s="169"/>
      <c r="G250" s="169"/>
      <c r="H250" s="170"/>
    </row>
    <row r="251" spans="1:8" ht="19.5" hidden="1" customHeight="1" x14ac:dyDescent="0.25">
      <c r="A251" s="357" t="s">
        <v>302</v>
      </c>
      <c r="B251" s="357"/>
      <c r="C251" s="357"/>
      <c r="D251" s="357"/>
      <c r="E251" s="357"/>
      <c r="F251" s="357"/>
      <c r="G251" s="357"/>
      <c r="H251" s="171"/>
    </row>
    <row r="252" spans="1:8" ht="19.5" hidden="1" customHeight="1" x14ac:dyDescent="0.25">
      <c r="A252" s="168"/>
      <c r="B252" s="168"/>
      <c r="C252" s="169"/>
      <c r="D252" s="169"/>
      <c r="E252" s="169"/>
      <c r="F252" s="169"/>
      <c r="G252" s="169"/>
      <c r="H252" s="170"/>
    </row>
    <row r="253" spans="1:8" ht="19.7" customHeight="1" x14ac:dyDescent="0.25">
      <c r="A253" s="36" t="s">
        <v>301</v>
      </c>
      <c r="B253" s="36" t="s">
        <v>14</v>
      </c>
      <c r="C253" s="36" t="s">
        <v>364</v>
      </c>
      <c r="D253" s="36" t="s">
        <v>359</v>
      </c>
      <c r="E253" s="36" t="s">
        <v>360</v>
      </c>
      <c r="F253" s="36" t="s">
        <v>361</v>
      </c>
      <c r="G253" s="36" t="s">
        <v>362</v>
      </c>
      <c r="H253" s="36" t="s">
        <v>363</v>
      </c>
    </row>
    <row r="254" spans="1:8" ht="19.7" customHeight="1" x14ac:dyDescent="0.25">
      <c r="A254" s="172">
        <v>1</v>
      </c>
      <c r="B254" s="173" t="s">
        <v>97</v>
      </c>
      <c r="C254" s="174">
        <f>C197</f>
        <v>245567.5</v>
      </c>
      <c r="D254" s="174">
        <f>D197</f>
        <v>184162</v>
      </c>
      <c r="E254" s="174">
        <f>E197</f>
        <v>311633.48</v>
      </c>
      <c r="F254" s="174">
        <f t="shared" ref="F254:H254" si="108">F197</f>
        <v>232672.12</v>
      </c>
      <c r="G254" s="174">
        <f t="shared" si="108"/>
        <v>189981.82</v>
      </c>
      <c r="H254" s="174">
        <f t="shared" si="108"/>
        <v>184042.81</v>
      </c>
    </row>
    <row r="255" spans="1:8" ht="19.7" customHeight="1" x14ac:dyDescent="0.25">
      <c r="A255" s="163">
        <v>3</v>
      </c>
      <c r="B255" s="163" t="s">
        <v>300</v>
      </c>
      <c r="C255" s="164">
        <f>C210</f>
        <v>1532.73</v>
      </c>
      <c r="D255" s="164">
        <f>D210</f>
        <v>850.76</v>
      </c>
      <c r="E255" s="164">
        <f>E210</f>
        <v>1904.38</v>
      </c>
      <c r="F255" s="164">
        <f t="shared" ref="F255:G255" si="109">F210</f>
        <v>2347.12</v>
      </c>
      <c r="G255" s="164">
        <f t="shared" si="109"/>
        <v>2347.12</v>
      </c>
      <c r="H255" s="175">
        <f t="shared" ref="H255:H259" si="110">F255/E255*100</f>
        <v>123.24851132652095</v>
      </c>
    </row>
    <row r="256" spans="1:8" ht="19.7" customHeight="1" x14ac:dyDescent="0.25">
      <c r="A256" s="163">
        <v>4</v>
      </c>
      <c r="B256" s="176" t="s">
        <v>98</v>
      </c>
      <c r="C256" s="164">
        <f>C221</f>
        <v>412.5</v>
      </c>
      <c r="D256" s="164">
        <f>D221</f>
        <v>400</v>
      </c>
      <c r="E256" s="164">
        <f>E221</f>
        <v>400</v>
      </c>
      <c r="F256" s="164">
        <f t="shared" ref="F256:H256" si="111">F221</f>
        <v>0</v>
      </c>
      <c r="G256" s="164">
        <f t="shared" si="111"/>
        <v>0</v>
      </c>
      <c r="H256" s="164">
        <f t="shared" si="111"/>
        <v>0</v>
      </c>
    </row>
    <row r="257" spans="1:8" ht="19.7" customHeight="1" x14ac:dyDescent="0.25">
      <c r="A257" s="163">
        <v>5</v>
      </c>
      <c r="B257" s="163" t="s">
        <v>99</v>
      </c>
      <c r="C257" s="164">
        <f>C235</f>
        <v>1073159.74</v>
      </c>
      <c r="D257" s="164">
        <f>D235</f>
        <v>1266401.6800000002</v>
      </c>
      <c r="E257" s="164">
        <f>E235</f>
        <v>2067477.14</v>
      </c>
      <c r="F257" s="164">
        <f t="shared" ref="F257:G257" si="112">F235</f>
        <v>2112265.81</v>
      </c>
      <c r="G257" s="164">
        <f t="shared" si="112"/>
        <v>1758208.42</v>
      </c>
      <c r="H257" s="175">
        <f t="shared" si="110"/>
        <v>102.16634414637349</v>
      </c>
    </row>
    <row r="258" spans="1:8" ht="19.7" customHeight="1" x14ac:dyDescent="0.25">
      <c r="A258" s="163">
        <v>6</v>
      </c>
      <c r="B258" s="163" t="s">
        <v>225</v>
      </c>
      <c r="C258" s="164">
        <f>C245</f>
        <v>381.25</v>
      </c>
      <c r="D258" s="164">
        <f>D245</f>
        <v>0</v>
      </c>
      <c r="E258" s="164">
        <f>E245</f>
        <v>5210.3999999999996</v>
      </c>
      <c r="F258" s="164">
        <f t="shared" ref="F258:G258" si="113">F245</f>
        <v>0</v>
      </c>
      <c r="G258" s="164">
        <f t="shared" si="113"/>
        <v>0</v>
      </c>
      <c r="H258" s="164">
        <f>H245</f>
        <v>0</v>
      </c>
    </row>
    <row r="259" spans="1:8" ht="19.7" customHeight="1" x14ac:dyDescent="0.25">
      <c r="A259" s="177"/>
      <c r="B259" s="177" t="s">
        <v>167</v>
      </c>
      <c r="C259" s="165">
        <f>C254+C255+C256+C257+C258</f>
        <v>1321053.72</v>
      </c>
      <c r="D259" s="165">
        <f>D254+D255+D256+D257+D258</f>
        <v>1451814.4400000002</v>
      </c>
      <c r="E259" s="165">
        <f>E254+E255+E256+E257+E258</f>
        <v>2386625.4</v>
      </c>
      <c r="F259" s="165">
        <f t="shared" ref="F259:G259" si="114">F254+F255+F256+F257+F258</f>
        <v>2347285.0499999998</v>
      </c>
      <c r="G259" s="165">
        <f t="shared" si="114"/>
        <v>1950537.3599999999</v>
      </c>
      <c r="H259" s="178">
        <f t="shared" si="110"/>
        <v>98.351632811751685</v>
      </c>
    </row>
    <row r="260" spans="1:8" ht="12" customHeight="1" x14ac:dyDescent="0.25">
      <c r="A260" s="168"/>
      <c r="B260" s="168"/>
      <c r="C260" s="169"/>
      <c r="D260" s="169"/>
      <c r="E260" s="169"/>
      <c r="F260" s="169"/>
      <c r="G260" s="160"/>
      <c r="H260" s="161"/>
    </row>
    <row r="261" spans="1:8" ht="19.5" hidden="1" customHeight="1" x14ac:dyDescent="0.25">
      <c r="A261" s="168"/>
      <c r="B261" s="168"/>
      <c r="C261" s="169"/>
      <c r="D261" s="169"/>
      <c r="E261" s="169"/>
      <c r="F261" s="169"/>
      <c r="G261" s="160"/>
      <c r="H261" s="161"/>
    </row>
    <row r="262" spans="1:8" ht="19.7" customHeight="1" x14ac:dyDescent="0.25">
      <c r="A262" s="357" t="s">
        <v>100</v>
      </c>
      <c r="B262" s="357"/>
      <c r="C262" s="357"/>
      <c r="D262" s="357"/>
      <c r="E262" s="357"/>
      <c r="F262" s="357"/>
      <c r="G262" s="357"/>
      <c r="H262" s="171"/>
    </row>
    <row r="263" spans="1:8" ht="19.7" customHeight="1" x14ac:dyDescent="0.25">
      <c r="A263" s="45" t="s">
        <v>101</v>
      </c>
      <c r="B263" s="179"/>
      <c r="C263" s="180"/>
      <c r="D263" s="181"/>
      <c r="E263" s="181"/>
      <c r="F263" s="181"/>
      <c r="G263" s="181"/>
      <c r="H263" s="182"/>
    </row>
    <row r="264" spans="1:8" ht="18" customHeight="1" x14ac:dyDescent="0.25">
      <c r="A264" s="35" t="s">
        <v>1</v>
      </c>
      <c r="B264" s="35" t="s">
        <v>14</v>
      </c>
      <c r="C264" s="35" t="s">
        <v>364</v>
      </c>
      <c r="D264" s="35" t="s">
        <v>359</v>
      </c>
      <c r="E264" s="35" t="s">
        <v>360</v>
      </c>
      <c r="F264" s="35" t="s">
        <v>361</v>
      </c>
      <c r="G264" s="35" t="s">
        <v>362</v>
      </c>
      <c r="H264" s="35" t="s">
        <v>363</v>
      </c>
    </row>
    <row r="265" spans="1:8" ht="19.7" customHeight="1" x14ac:dyDescent="0.25">
      <c r="A265" s="320"/>
      <c r="B265" s="321"/>
      <c r="C265" s="183"/>
      <c r="D265" s="173"/>
      <c r="E265" s="173"/>
      <c r="F265" s="173"/>
      <c r="G265" s="173"/>
      <c r="H265" s="173"/>
    </row>
    <row r="266" spans="1:8" ht="19.7" customHeight="1" x14ac:dyDescent="0.25">
      <c r="A266" s="142">
        <v>922</v>
      </c>
      <c r="B266" s="143" t="s">
        <v>102</v>
      </c>
      <c r="C266" s="144">
        <f>C267</f>
        <v>2310.64</v>
      </c>
      <c r="D266" s="144">
        <f>D267</f>
        <v>0</v>
      </c>
      <c r="E266" s="144">
        <f>E267</f>
        <v>-2310.4499999999998</v>
      </c>
      <c r="F266" s="144">
        <f t="shared" ref="F266:H266" si="115">F267</f>
        <v>0</v>
      </c>
      <c r="G266" s="144">
        <f t="shared" si="115"/>
        <v>0</v>
      </c>
      <c r="H266" s="144">
        <f t="shared" si="115"/>
        <v>0</v>
      </c>
    </row>
    <row r="267" spans="1:8" ht="19.7" customHeight="1" x14ac:dyDescent="0.25">
      <c r="A267" s="145">
        <v>9221</v>
      </c>
      <c r="B267" s="146" t="s">
        <v>351</v>
      </c>
      <c r="C267" s="147">
        <v>2310.64</v>
      </c>
      <c r="D267" s="147">
        <v>0</v>
      </c>
      <c r="E267" s="147">
        <v>-2310.4499999999998</v>
      </c>
      <c r="F267" s="147">
        <v>0</v>
      </c>
      <c r="G267" s="147">
        <v>0</v>
      </c>
      <c r="H267" s="175">
        <f>F267/E267*100</f>
        <v>0</v>
      </c>
    </row>
    <row r="268" spans="1:8" ht="19.7" customHeight="1" x14ac:dyDescent="0.25">
      <c r="A268" s="150"/>
      <c r="B268" s="149"/>
      <c r="C268" s="147"/>
      <c r="D268" s="147"/>
      <c r="E268" s="147"/>
      <c r="F268" s="147"/>
      <c r="G268" s="147"/>
      <c r="H268" s="175"/>
    </row>
    <row r="269" spans="1:8" ht="19.7" customHeight="1" x14ac:dyDescent="0.25">
      <c r="A269" s="318" t="s">
        <v>104</v>
      </c>
      <c r="B269" s="319"/>
      <c r="C269" s="151">
        <f>C266</f>
        <v>2310.64</v>
      </c>
      <c r="D269" s="151">
        <f>D266</f>
        <v>0</v>
      </c>
      <c r="E269" s="151">
        <f>E266</f>
        <v>-2310.4499999999998</v>
      </c>
      <c r="F269" s="151">
        <f t="shared" ref="F269:H269" si="116">F266</f>
        <v>0</v>
      </c>
      <c r="G269" s="151">
        <f t="shared" si="116"/>
        <v>0</v>
      </c>
      <c r="H269" s="151">
        <f t="shared" si="116"/>
        <v>0</v>
      </c>
    </row>
    <row r="270" spans="1:8" ht="10.5" customHeight="1" x14ac:dyDescent="0.25">
      <c r="A270" s="153"/>
      <c r="B270" s="153"/>
      <c r="C270" s="160"/>
      <c r="D270" s="160"/>
      <c r="E270" s="160"/>
      <c r="F270" s="160"/>
      <c r="G270" s="160"/>
      <c r="H270" s="161"/>
    </row>
    <row r="271" spans="1:8" ht="19.7" customHeight="1" x14ac:dyDescent="0.25">
      <c r="A271" s="337" t="s">
        <v>105</v>
      </c>
      <c r="B271" s="338"/>
      <c r="C271" s="181"/>
      <c r="D271" s="181"/>
      <c r="E271" s="181"/>
      <c r="F271" s="181"/>
      <c r="G271" s="181"/>
      <c r="H271" s="182"/>
    </row>
    <row r="272" spans="1:8" ht="19.7" customHeight="1" x14ac:dyDescent="0.25">
      <c r="A272" s="36" t="s">
        <v>1</v>
      </c>
      <c r="B272" s="36" t="s">
        <v>14</v>
      </c>
      <c r="C272" s="36" t="s">
        <v>364</v>
      </c>
      <c r="D272" s="36" t="s">
        <v>359</v>
      </c>
      <c r="E272" s="36" t="s">
        <v>360</v>
      </c>
      <c r="F272" s="36" t="s">
        <v>361</v>
      </c>
      <c r="G272" s="36" t="s">
        <v>362</v>
      </c>
      <c r="H272" s="36" t="s">
        <v>363</v>
      </c>
    </row>
    <row r="273" spans="1:8" ht="19.7" customHeight="1" x14ac:dyDescent="0.25">
      <c r="A273" s="320"/>
      <c r="B273" s="321"/>
      <c r="C273" s="183"/>
      <c r="D273" s="173"/>
      <c r="E273" s="173"/>
      <c r="F273" s="173"/>
      <c r="G273" s="173"/>
      <c r="H273" s="173"/>
    </row>
    <row r="274" spans="1:8" ht="17.25" customHeight="1" x14ac:dyDescent="0.25">
      <c r="A274" s="142">
        <v>922</v>
      </c>
      <c r="B274" s="143" t="s">
        <v>102</v>
      </c>
      <c r="C274" s="144">
        <f>C275</f>
        <v>37.46</v>
      </c>
      <c r="D274" s="144">
        <f>D275</f>
        <v>0</v>
      </c>
      <c r="E274" s="144">
        <f>E275</f>
        <v>-37.46</v>
      </c>
      <c r="F274" s="144">
        <f t="shared" ref="F274:H274" si="117">F275</f>
        <v>0</v>
      </c>
      <c r="G274" s="144">
        <f t="shared" si="117"/>
        <v>0</v>
      </c>
      <c r="H274" s="144">
        <f t="shared" si="117"/>
        <v>0</v>
      </c>
    </row>
    <row r="275" spans="1:8" ht="19.7" customHeight="1" x14ac:dyDescent="0.25">
      <c r="A275" s="145">
        <v>9221</v>
      </c>
      <c r="B275" s="146" t="s">
        <v>103</v>
      </c>
      <c r="C275" s="147">
        <v>37.46</v>
      </c>
      <c r="D275" s="147">
        <v>0</v>
      </c>
      <c r="E275" s="147">
        <v>-37.46</v>
      </c>
      <c r="F275" s="147">
        <v>0</v>
      </c>
      <c r="G275" s="147">
        <v>0</v>
      </c>
      <c r="H275" s="147">
        <v>0</v>
      </c>
    </row>
    <row r="276" spans="1:8" ht="19.7" customHeight="1" x14ac:dyDescent="0.25">
      <c r="A276" s="318" t="s">
        <v>106</v>
      </c>
      <c r="B276" s="319"/>
      <c r="C276" s="151">
        <f>C274</f>
        <v>37.46</v>
      </c>
      <c r="D276" s="151">
        <f>D274</f>
        <v>0</v>
      </c>
      <c r="E276" s="151">
        <f>E274</f>
        <v>-37.46</v>
      </c>
      <c r="F276" s="151">
        <f>F274</f>
        <v>0</v>
      </c>
      <c r="G276" s="151">
        <f>F276/C276*100</f>
        <v>0</v>
      </c>
      <c r="H276" s="184">
        <f>F276/E276*100</f>
        <v>0</v>
      </c>
    </row>
    <row r="277" spans="1:8" ht="19.7" customHeight="1" x14ac:dyDescent="0.25">
      <c r="A277" s="30"/>
      <c r="B277" s="30"/>
      <c r="C277" s="185"/>
      <c r="D277" s="157"/>
      <c r="E277" s="157"/>
      <c r="F277" s="157"/>
      <c r="G277" s="157"/>
      <c r="H277" s="186"/>
    </row>
    <row r="278" spans="1:8" ht="19.7" customHeight="1" x14ac:dyDescent="0.25">
      <c r="A278" s="337" t="s">
        <v>107</v>
      </c>
      <c r="B278" s="339"/>
      <c r="C278" s="181"/>
      <c r="D278" s="181"/>
      <c r="E278" s="181"/>
      <c r="F278" s="181"/>
      <c r="G278" s="181"/>
      <c r="H278" s="171"/>
    </row>
    <row r="279" spans="1:8" ht="19.7" customHeight="1" x14ac:dyDescent="0.25">
      <c r="A279" s="36" t="s">
        <v>1</v>
      </c>
      <c r="B279" s="36" t="s">
        <v>14</v>
      </c>
      <c r="C279" s="36" t="s">
        <v>364</v>
      </c>
      <c r="D279" s="36" t="s">
        <v>359</v>
      </c>
      <c r="E279" s="36" t="s">
        <v>360</v>
      </c>
      <c r="F279" s="36" t="s">
        <v>361</v>
      </c>
      <c r="G279" s="36" t="s">
        <v>362</v>
      </c>
      <c r="H279" s="36" t="s">
        <v>363</v>
      </c>
    </row>
    <row r="280" spans="1:8" ht="19.7" customHeight="1" x14ac:dyDescent="0.25">
      <c r="A280" s="320"/>
      <c r="B280" s="321"/>
      <c r="C280" s="183"/>
      <c r="D280" s="173"/>
      <c r="E280" s="173"/>
      <c r="F280" s="173"/>
      <c r="G280" s="173"/>
      <c r="H280" s="173"/>
    </row>
    <row r="281" spans="1:8" ht="19.7" customHeight="1" x14ac:dyDescent="0.25">
      <c r="A281" s="142">
        <v>922</v>
      </c>
      <c r="B281" s="143" t="s">
        <v>102</v>
      </c>
      <c r="C281" s="144">
        <f>C282</f>
        <v>45690.77</v>
      </c>
      <c r="D281" s="144">
        <v>0</v>
      </c>
      <c r="E281" s="144">
        <f>E282</f>
        <v>-45690.77</v>
      </c>
      <c r="F281" s="144">
        <f t="shared" ref="F281:H281" si="118">F282</f>
        <v>0</v>
      </c>
      <c r="G281" s="144">
        <f t="shared" si="118"/>
        <v>0</v>
      </c>
      <c r="H281" s="144">
        <f t="shared" si="118"/>
        <v>0</v>
      </c>
    </row>
    <row r="282" spans="1:8" ht="19.7" customHeight="1" x14ac:dyDescent="0.25">
      <c r="A282" s="145">
        <v>9221</v>
      </c>
      <c r="B282" s="146" t="s">
        <v>103</v>
      </c>
      <c r="C282" s="147">
        <v>45690.77</v>
      </c>
      <c r="D282" s="147">
        <v>0</v>
      </c>
      <c r="E282" s="147">
        <v>-45690.77</v>
      </c>
      <c r="F282" s="147">
        <v>0</v>
      </c>
      <c r="G282" s="147">
        <v>0</v>
      </c>
      <c r="H282" s="147">
        <v>0</v>
      </c>
    </row>
    <row r="283" spans="1:8" ht="19.7" customHeight="1" x14ac:dyDescent="0.25">
      <c r="A283" s="322" t="s">
        <v>96</v>
      </c>
      <c r="B283" s="323"/>
      <c r="C283" s="187">
        <f>C281</f>
        <v>45690.77</v>
      </c>
      <c r="D283" s="187">
        <f>D281</f>
        <v>0</v>
      </c>
      <c r="E283" s="187">
        <f>E281</f>
        <v>-45690.77</v>
      </c>
      <c r="F283" s="187">
        <f t="shared" ref="F283:H283" si="119">F281</f>
        <v>0</v>
      </c>
      <c r="G283" s="187">
        <f t="shared" si="119"/>
        <v>0</v>
      </c>
      <c r="H283" s="187">
        <f t="shared" si="119"/>
        <v>0</v>
      </c>
    </row>
    <row r="284" spans="1:8" ht="19.7" customHeight="1" x14ac:dyDescent="0.25">
      <c r="A284" s="188"/>
      <c r="B284" s="189"/>
      <c r="C284" s="190"/>
      <c r="D284" s="190"/>
      <c r="E284" s="190"/>
      <c r="F284" s="190"/>
      <c r="G284" s="190"/>
      <c r="H284" s="191"/>
    </row>
    <row r="285" spans="1:8" ht="19.7" customHeight="1" x14ac:dyDescent="0.25">
      <c r="A285" s="324" t="s">
        <v>108</v>
      </c>
      <c r="B285" s="325"/>
      <c r="C285" s="192">
        <f>C247</f>
        <v>1321053.72</v>
      </c>
      <c r="D285" s="192">
        <f>D247</f>
        <v>1451814.4400000002</v>
      </c>
      <c r="E285" s="192">
        <f>E247</f>
        <v>2386625.4</v>
      </c>
      <c r="F285" s="192">
        <f t="shared" ref="F285:H285" si="120">F247</f>
        <v>2347285.0499999998</v>
      </c>
      <c r="G285" s="192">
        <f t="shared" si="120"/>
        <v>1950537.3599999999</v>
      </c>
      <c r="H285" s="192">
        <f t="shared" si="120"/>
        <v>1947507.8199999998</v>
      </c>
    </row>
    <row r="286" spans="1:8" ht="15" customHeight="1" x14ac:dyDescent="0.25">
      <c r="A286" s="133"/>
      <c r="B286" s="133"/>
      <c r="C286" s="137"/>
      <c r="D286" s="136"/>
      <c r="E286" s="136"/>
      <c r="F286" s="136"/>
      <c r="G286" s="136"/>
      <c r="H286" s="133"/>
    </row>
    <row r="287" spans="1:8" ht="2.25" customHeight="1" x14ac:dyDescent="0.25">
      <c r="A287" s="133"/>
      <c r="B287" s="133"/>
      <c r="C287" s="137"/>
      <c r="D287" s="136"/>
      <c r="E287" s="136"/>
      <c r="F287" s="136"/>
      <c r="G287" s="136"/>
      <c r="H287" s="133"/>
    </row>
    <row r="288" spans="1:8" ht="19.5" hidden="1" customHeight="1" x14ac:dyDescent="0.25">
      <c r="A288" s="133"/>
      <c r="B288" s="133"/>
      <c r="C288" s="137"/>
      <c r="D288" s="136"/>
      <c r="E288" s="136"/>
      <c r="F288" s="136"/>
      <c r="G288" s="136"/>
      <c r="H288" s="133"/>
    </row>
    <row r="289" spans="1:8" ht="19.5" hidden="1" customHeight="1" x14ac:dyDescent="0.25">
      <c r="A289" s="133"/>
      <c r="B289" s="133"/>
      <c r="C289" s="137"/>
      <c r="D289" s="136"/>
      <c r="E289" s="136"/>
      <c r="F289" s="136"/>
      <c r="G289" s="136"/>
      <c r="H289" s="133"/>
    </row>
    <row r="290" spans="1:8" ht="19.5" hidden="1" customHeight="1" x14ac:dyDescent="0.25">
      <c r="A290" s="133"/>
      <c r="B290" s="133"/>
      <c r="C290" s="137"/>
      <c r="D290" s="136"/>
      <c r="E290" s="136"/>
      <c r="F290" s="136"/>
      <c r="G290" s="136"/>
      <c r="H290" s="133"/>
    </row>
    <row r="291" spans="1:8" ht="19.5" hidden="1" customHeight="1" x14ac:dyDescent="0.25">
      <c r="A291" s="133"/>
      <c r="B291" s="133"/>
      <c r="C291" s="137"/>
      <c r="D291" s="136"/>
      <c r="E291" s="136"/>
      <c r="F291" s="136"/>
      <c r="G291" s="136"/>
      <c r="H291" s="133"/>
    </row>
    <row r="292" spans="1:8" ht="19.7" customHeight="1" x14ac:dyDescent="0.25">
      <c r="A292" s="326" t="s">
        <v>109</v>
      </c>
      <c r="B292" s="326"/>
      <c r="C292" s="326"/>
      <c r="D292" s="326"/>
      <c r="E292" s="326"/>
      <c r="F292" s="326"/>
      <c r="G292" s="326"/>
      <c r="H292" s="29"/>
    </row>
    <row r="293" spans="1:8" ht="10.5" customHeight="1" x14ac:dyDescent="0.25">
      <c r="A293" s="29"/>
      <c r="B293" s="326"/>
      <c r="C293" s="326"/>
      <c r="D293" s="134"/>
      <c r="E293" s="134"/>
      <c r="F293" s="134"/>
      <c r="G293" s="134"/>
      <c r="H293" s="29"/>
    </row>
    <row r="294" spans="1:8" ht="19.5" hidden="1" customHeight="1" x14ac:dyDescent="0.25">
      <c r="A294" s="134"/>
      <c r="B294" s="134"/>
      <c r="C294" s="134"/>
      <c r="D294" s="134"/>
      <c r="E294" s="134"/>
      <c r="F294" s="134"/>
      <c r="G294" s="134"/>
      <c r="H294" s="134"/>
    </row>
    <row r="295" spans="1:8" ht="19.5" hidden="1" customHeight="1" x14ac:dyDescent="0.25">
      <c r="A295" s="29"/>
      <c r="B295" s="1"/>
      <c r="C295" s="134"/>
      <c r="D295" s="134"/>
      <c r="E295" s="134"/>
      <c r="F295" s="134"/>
      <c r="G295" s="134"/>
      <c r="H295" s="29"/>
    </row>
    <row r="296" spans="1:8" ht="19.7" customHeight="1" x14ac:dyDescent="0.25">
      <c r="A296" s="193" t="s">
        <v>221</v>
      </c>
      <c r="B296" s="327" t="s">
        <v>321</v>
      </c>
      <c r="C296" s="328"/>
      <c r="D296" s="328"/>
      <c r="E296" s="194"/>
      <c r="F296" s="194"/>
      <c r="G296" s="194"/>
      <c r="H296" s="194"/>
    </row>
    <row r="297" spans="1:8" ht="11.25" customHeight="1" x14ac:dyDescent="0.25">
      <c r="A297" s="195"/>
      <c r="B297" s="196"/>
      <c r="C297" s="196"/>
      <c r="D297" s="196"/>
      <c r="E297" s="196"/>
      <c r="F297" s="196"/>
      <c r="G297" s="196"/>
      <c r="H297" s="197"/>
    </row>
    <row r="298" spans="1:8" ht="19.7" customHeight="1" x14ac:dyDescent="0.25">
      <c r="A298" s="336" t="s">
        <v>197</v>
      </c>
      <c r="B298" s="336"/>
      <c r="C298" s="336"/>
      <c r="D298" s="162"/>
      <c r="E298" s="162"/>
      <c r="F298" s="162"/>
      <c r="G298" s="162"/>
      <c r="H298" s="133"/>
    </row>
    <row r="299" spans="1:8" ht="19.7" customHeight="1" x14ac:dyDescent="0.25">
      <c r="A299" s="47" t="s">
        <v>130</v>
      </c>
      <c r="B299" s="168"/>
      <c r="C299" s="162"/>
      <c r="D299" s="130"/>
      <c r="E299" s="130"/>
      <c r="F299" s="130"/>
      <c r="G299" s="130"/>
      <c r="H299" s="171"/>
    </row>
    <row r="300" spans="1:8" ht="19.7" customHeight="1" x14ac:dyDescent="0.25">
      <c r="A300" s="36" t="s">
        <v>1</v>
      </c>
      <c r="B300" s="36" t="s">
        <v>14</v>
      </c>
      <c r="C300" s="36" t="s">
        <v>364</v>
      </c>
      <c r="D300" s="36" t="s">
        <v>359</v>
      </c>
      <c r="E300" s="36" t="s">
        <v>360</v>
      </c>
      <c r="F300" s="36" t="s">
        <v>361</v>
      </c>
      <c r="G300" s="36" t="s">
        <v>362</v>
      </c>
      <c r="H300" s="36" t="s">
        <v>363</v>
      </c>
    </row>
    <row r="301" spans="1:8" ht="19.7" customHeight="1" x14ac:dyDescent="0.25">
      <c r="A301" s="140">
        <v>3</v>
      </c>
      <c r="B301" s="140" t="s">
        <v>270</v>
      </c>
      <c r="C301" s="141">
        <f>C302+C305</f>
        <v>50</v>
      </c>
      <c r="D301" s="141">
        <f>D302+D305</f>
        <v>0</v>
      </c>
      <c r="E301" s="141">
        <f>E302+E305</f>
        <v>400</v>
      </c>
      <c r="F301" s="141">
        <f t="shared" ref="F301:H301" si="121">F302+F305</f>
        <v>1500</v>
      </c>
      <c r="G301" s="141">
        <f t="shared" si="121"/>
        <v>1500</v>
      </c>
      <c r="H301" s="141">
        <f t="shared" si="121"/>
        <v>1500</v>
      </c>
    </row>
    <row r="302" spans="1:8" ht="19.7" customHeight="1" x14ac:dyDescent="0.25">
      <c r="A302" s="198">
        <v>31</v>
      </c>
      <c r="B302" s="198" t="s">
        <v>27</v>
      </c>
      <c r="C302" s="144">
        <f>C303</f>
        <v>50</v>
      </c>
      <c r="D302" s="144">
        <f t="shared" ref="D302:H303" si="122">D303</f>
        <v>0</v>
      </c>
      <c r="E302" s="144">
        <f t="shared" si="122"/>
        <v>0</v>
      </c>
      <c r="F302" s="144">
        <f t="shared" si="122"/>
        <v>0</v>
      </c>
      <c r="G302" s="144">
        <f t="shared" si="122"/>
        <v>0</v>
      </c>
      <c r="H302" s="144">
        <f t="shared" si="122"/>
        <v>0</v>
      </c>
    </row>
    <row r="303" spans="1:8" ht="19.7" customHeight="1" x14ac:dyDescent="0.25">
      <c r="A303" s="198">
        <v>312</v>
      </c>
      <c r="B303" s="198" t="s">
        <v>123</v>
      </c>
      <c r="C303" s="144">
        <f>C304</f>
        <v>50</v>
      </c>
      <c r="D303" s="144">
        <f t="shared" si="122"/>
        <v>0</v>
      </c>
      <c r="E303" s="144">
        <f t="shared" si="122"/>
        <v>0</v>
      </c>
      <c r="F303" s="144">
        <f t="shared" si="122"/>
        <v>0</v>
      </c>
      <c r="G303" s="144">
        <f t="shared" si="122"/>
        <v>0</v>
      </c>
      <c r="H303" s="144">
        <f t="shared" si="122"/>
        <v>0</v>
      </c>
    </row>
    <row r="304" spans="1:8" ht="19.7" customHeight="1" x14ac:dyDescent="0.25">
      <c r="A304" s="199">
        <v>3121</v>
      </c>
      <c r="B304" s="199" t="s">
        <v>312</v>
      </c>
      <c r="C304" s="147">
        <v>50</v>
      </c>
      <c r="D304" s="147">
        <v>0</v>
      </c>
      <c r="E304" s="147">
        <v>0</v>
      </c>
      <c r="F304" s="147">
        <v>0</v>
      </c>
      <c r="G304" s="147">
        <v>0</v>
      </c>
      <c r="H304" s="147">
        <v>0</v>
      </c>
    </row>
    <row r="305" spans="1:8" ht="19.7" customHeight="1" x14ac:dyDescent="0.25">
      <c r="A305" s="142">
        <v>32</v>
      </c>
      <c r="B305" s="142" t="s">
        <v>37</v>
      </c>
      <c r="C305" s="144">
        <f>C306+C309+C316</f>
        <v>0</v>
      </c>
      <c r="D305" s="144">
        <f>D306+D309+D316</f>
        <v>0</v>
      </c>
      <c r="E305" s="144">
        <f>E306+E309+E316</f>
        <v>400</v>
      </c>
      <c r="F305" s="144">
        <f t="shared" ref="F305:H305" si="123">F306+F309+F316</f>
        <v>1500</v>
      </c>
      <c r="G305" s="144">
        <f t="shared" si="123"/>
        <v>1500</v>
      </c>
      <c r="H305" s="144">
        <f t="shared" si="123"/>
        <v>1500</v>
      </c>
    </row>
    <row r="306" spans="1:8" ht="19.7" customHeight="1" x14ac:dyDescent="0.25">
      <c r="A306" s="200">
        <v>321</v>
      </c>
      <c r="B306" s="143" t="s">
        <v>38</v>
      </c>
      <c r="C306" s="201">
        <f>C307+C308</f>
        <v>0</v>
      </c>
      <c r="D306" s="201">
        <f>D307+D308</f>
        <v>0</v>
      </c>
      <c r="E306" s="201">
        <f>E307+E308</f>
        <v>50</v>
      </c>
      <c r="F306" s="201">
        <f t="shared" ref="F306:H306" si="124">F307+F308</f>
        <v>0</v>
      </c>
      <c r="G306" s="201">
        <f t="shared" si="124"/>
        <v>0</v>
      </c>
      <c r="H306" s="201">
        <f t="shared" si="124"/>
        <v>0</v>
      </c>
    </row>
    <row r="307" spans="1:8" ht="19.7" customHeight="1" x14ac:dyDescent="0.25">
      <c r="A307" s="202">
        <v>3211</v>
      </c>
      <c r="B307" s="146" t="s">
        <v>382</v>
      </c>
      <c r="C307" s="203">
        <v>0</v>
      </c>
      <c r="D307" s="203">
        <v>0</v>
      </c>
      <c r="E307" s="203">
        <v>50</v>
      </c>
      <c r="F307" s="203">
        <v>0</v>
      </c>
      <c r="G307" s="147">
        <v>0</v>
      </c>
      <c r="H307" s="147">
        <v>0</v>
      </c>
    </row>
    <row r="308" spans="1:8" ht="19.7" customHeight="1" x14ac:dyDescent="0.25">
      <c r="A308" s="202">
        <v>3214</v>
      </c>
      <c r="B308" s="146" t="s">
        <v>303</v>
      </c>
      <c r="C308" s="203">
        <v>0</v>
      </c>
      <c r="D308" s="203">
        <v>0</v>
      </c>
      <c r="E308" s="203">
        <v>0</v>
      </c>
      <c r="F308" s="203">
        <v>0</v>
      </c>
      <c r="G308" s="147">
        <v>0</v>
      </c>
      <c r="H308" s="147">
        <v>0</v>
      </c>
    </row>
    <row r="309" spans="1:8" ht="19.7" customHeight="1" x14ac:dyDescent="0.25">
      <c r="A309" s="142">
        <v>322</v>
      </c>
      <c r="B309" s="143" t="s">
        <v>45</v>
      </c>
      <c r="C309" s="201">
        <f>C310+C311+C312+C313+C314+C315</f>
        <v>0</v>
      </c>
      <c r="D309" s="201">
        <f>D310+D311+D312+D313+D314+D315</f>
        <v>0</v>
      </c>
      <c r="E309" s="201">
        <f>E310+E311+E312+E313+E314+E315</f>
        <v>150</v>
      </c>
      <c r="F309" s="144">
        <f t="shared" ref="F309:H309" si="125">F310+F311+F312+F313+F314+F315</f>
        <v>1300</v>
      </c>
      <c r="G309" s="144">
        <f t="shared" si="125"/>
        <v>1300</v>
      </c>
      <c r="H309" s="144">
        <f t="shared" si="125"/>
        <v>1300</v>
      </c>
    </row>
    <row r="310" spans="1:8" ht="19.7" customHeight="1" x14ac:dyDescent="0.25">
      <c r="A310" s="145" t="s">
        <v>46</v>
      </c>
      <c r="B310" s="146" t="s">
        <v>47</v>
      </c>
      <c r="C310" s="203">
        <v>0</v>
      </c>
      <c r="D310" s="203">
        <v>0</v>
      </c>
      <c r="E310" s="147">
        <v>100</v>
      </c>
      <c r="F310" s="147">
        <v>200</v>
      </c>
      <c r="G310" s="147">
        <v>200</v>
      </c>
      <c r="H310" s="147">
        <v>200</v>
      </c>
    </row>
    <row r="311" spans="1:8" ht="19.7" customHeight="1" x14ac:dyDescent="0.25">
      <c r="A311" s="145" t="s">
        <v>49</v>
      </c>
      <c r="B311" s="146" t="s">
        <v>50</v>
      </c>
      <c r="C311" s="203">
        <v>0</v>
      </c>
      <c r="D311" s="203">
        <v>0</v>
      </c>
      <c r="E311" s="147">
        <v>0</v>
      </c>
      <c r="F311" s="147">
        <v>300</v>
      </c>
      <c r="G311" s="147">
        <v>300</v>
      </c>
      <c r="H311" s="147">
        <v>300</v>
      </c>
    </row>
    <row r="312" spans="1:8" ht="23.25" customHeight="1" x14ac:dyDescent="0.25">
      <c r="A312" s="145" t="s">
        <v>51</v>
      </c>
      <c r="B312" s="146" t="s">
        <v>52</v>
      </c>
      <c r="C312" s="203">
        <v>0</v>
      </c>
      <c r="D312" s="203">
        <v>0</v>
      </c>
      <c r="E312" s="203">
        <v>50</v>
      </c>
      <c r="F312" s="147">
        <v>500</v>
      </c>
      <c r="G312" s="147">
        <v>500</v>
      </c>
      <c r="H312" s="147">
        <v>500</v>
      </c>
    </row>
    <row r="313" spans="1:8" ht="19.7" customHeight="1" x14ac:dyDescent="0.25">
      <c r="A313" s="145">
        <v>3236</v>
      </c>
      <c r="B313" s="146" t="s">
        <v>114</v>
      </c>
      <c r="C313" s="203">
        <v>0</v>
      </c>
      <c r="D313" s="203">
        <v>0</v>
      </c>
      <c r="E313" s="147">
        <v>0</v>
      </c>
      <c r="F313" s="147">
        <v>0</v>
      </c>
      <c r="G313" s="147">
        <v>0</v>
      </c>
      <c r="H313" s="147">
        <v>0</v>
      </c>
    </row>
    <row r="314" spans="1:8" ht="19.7" customHeight="1" x14ac:dyDescent="0.25">
      <c r="A314" s="145">
        <v>3238</v>
      </c>
      <c r="B314" s="146" t="s">
        <v>63</v>
      </c>
      <c r="C314" s="203">
        <v>0</v>
      </c>
      <c r="D314" s="203">
        <v>0</v>
      </c>
      <c r="E314" s="147">
        <v>0</v>
      </c>
      <c r="F314" s="147">
        <v>0</v>
      </c>
      <c r="G314" s="147">
        <v>0</v>
      </c>
      <c r="H314" s="147">
        <v>0</v>
      </c>
    </row>
    <row r="315" spans="1:8" ht="19.7" customHeight="1" x14ac:dyDescent="0.25">
      <c r="A315" s="145">
        <v>3239</v>
      </c>
      <c r="B315" s="146" t="s">
        <v>65</v>
      </c>
      <c r="C315" s="203">
        <v>0</v>
      </c>
      <c r="D315" s="203">
        <v>0</v>
      </c>
      <c r="E315" s="147">
        <v>0</v>
      </c>
      <c r="F315" s="147">
        <v>300</v>
      </c>
      <c r="G315" s="147">
        <v>300</v>
      </c>
      <c r="H315" s="147">
        <v>300</v>
      </c>
    </row>
    <row r="316" spans="1:8" ht="19.7" customHeight="1" x14ac:dyDescent="0.25">
      <c r="A316" s="142">
        <v>329</v>
      </c>
      <c r="B316" s="143" t="s">
        <v>67</v>
      </c>
      <c r="C316" s="144">
        <f>C317+C318</f>
        <v>0</v>
      </c>
      <c r="D316" s="144">
        <f>D317+D318</f>
        <v>0</v>
      </c>
      <c r="E316" s="144">
        <f>E317+E318</f>
        <v>200</v>
      </c>
      <c r="F316" s="144">
        <f t="shared" ref="F316:H316" si="126">F317+F318</f>
        <v>200</v>
      </c>
      <c r="G316" s="144">
        <f t="shared" si="126"/>
        <v>200</v>
      </c>
      <c r="H316" s="144">
        <f t="shared" si="126"/>
        <v>200</v>
      </c>
    </row>
    <row r="317" spans="1:8" ht="19.7" customHeight="1" x14ac:dyDescent="0.25">
      <c r="A317" s="145">
        <v>3293</v>
      </c>
      <c r="B317" s="146" t="s">
        <v>71</v>
      </c>
      <c r="C317" s="147">
        <v>0</v>
      </c>
      <c r="D317" s="203">
        <v>0</v>
      </c>
      <c r="E317" s="147">
        <v>100</v>
      </c>
      <c r="F317" s="147">
        <v>100</v>
      </c>
      <c r="G317" s="147">
        <v>100</v>
      </c>
      <c r="H317" s="147">
        <v>100</v>
      </c>
    </row>
    <row r="318" spans="1:8" ht="19.7" customHeight="1" x14ac:dyDescent="0.25">
      <c r="A318" s="145">
        <v>3299</v>
      </c>
      <c r="B318" s="146" t="s">
        <v>67</v>
      </c>
      <c r="C318" s="203">
        <v>0</v>
      </c>
      <c r="D318" s="203">
        <v>0</v>
      </c>
      <c r="E318" s="147">
        <v>100</v>
      </c>
      <c r="F318" s="147">
        <v>100</v>
      </c>
      <c r="G318" s="147">
        <v>100</v>
      </c>
      <c r="H318" s="147">
        <v>100</v>
      </c>
    </row>
    <row r="319" spans="1:8" ht="19.7" customHeight="1" x14ac:dyDescent="0.25">
      <c r="A319" s="316" t="s">
        <v>261</v>
      </c>
      <c r="B319" s="317"/>
      <c r="C319" s="151">
        <f>C301</f>
        <v>50</v>
      </c>
      <c r="D319" s="151">
        <f>D301</f>
        <v>0</v>
      </c>
      <c r="E319" s="151">
        <f>E301</f>
        <v>400</v>
      </c>
      <c r="F319" s="151">
        <f>F301</f>
        <v>1500</v>
      </c>
      <c r="G319" s="151">
        <f t="shared" ref="G319:H319" si="127">G301</f>
        <v>1500</v>
      </c>
      <c r="H319" s="151">
        <f t="shared" si="127"/>
        <v>1500</v>
      </c>
    </row>
    <row r="320" spans="1:8" ht="19.7" customHeight="1" x14ac:dyDescent="0.25">
      <c r="A320" s="168"/>
      <c r="B320" s="168"/>
      <c r="C320" s="160"/>
      <c r="D320" s="160"/>
      <c r="E320" s="160"/>
      <c r="F320" s="160"/>
      <c r="G320" s="160"/>
      <c r="H320" s="160"/>
    </row>
    <row r="321" spans="1:8" ht="19.7" customHeight="1" x14ac:dyDescent="0.25">
      <c r="A321" s="358" t="s">
        <v>110</v>
      </c>
      <c r="B321" s="353"/>
      <c r="C321" s="162"/>
      <c r="D321" s="130"/>
      <c r="E321" s="130"/>
      <c r="F321" s="130"/>
      <c r="G321" s="130"/>
      <c r="H321" s="171"/>
    </row>
    <row r="322" spans="1:8" ht="19.7" customHeight="1" x14ac:dyDescent="0.25">
      <c r="A322" s="36" t="s">
        <v>1</v>
      </c>
      <c r="B322" s="36" t="s">
        <v>14</v>
      </c>
      <c r="C322" s="36" t="s">
        <v>364</v>
      </c>
      <c r="D322" s="36" t="s">
        <v>359</v>
      </c>
      <c r="E322" s="36" t="s">
        <v>360</v>
      </c>
      <c r="F322" s="36" t="s">
        <v>361</v>
      </c>
      <c r="G322" s="36" t="s">
        <v>362</v>
      </c>
      <c r="H322" s="36" t="s">
        <v>363</v>
      </c>
    </row>
    <row r="323" spans="1:8" ht="19.7" customHeight="1" x14ac:dyDescent="0.25">
      <c r="A323" s="140">
        <v>3</v>
      </c>
      <c r="B323" s="140" t="s">
        <v>270</v>
      </c>
      <c r="C323" s="141">
        <f>C324+C327+C346</f>
        <v>1366.54</v>
      </c>
      <c r="D323" s="141">
        <f>D327+D346+D324</f>
        <v>0</v>
      </c>
      <c r="E323" s="141">
        <f>E327+E346+E324</f>
        <v>2310.64</v>
      </c>
      <c r="F323" s="141">
        <f t="shared" ref="F323:H323" si="128">F327+F346+F324</f>
        <v>0</v>
      </c>
      <c r="G323" s="141">
        <f t="shared" si="128"/>
        <v>0</v>
      </c>
      <c r="H323" s="141">
        <f t="shared" si="128"/>
        <v>0</v>
      </c>
    </row>
    <row r="324" spans="1:8" ht="19.7" customHeight="1" x14ac:dyDescent="0.25">
      <c r="A324" s="159">
        <v>31</v>
      </c>
      <c r="B324" s="159" t="s">
        <v>27</v>
      </c>
      <c r="C324" s="144">
        <f t="shared" ref="C324:H325" si="129">C325</f>
        <v>1250</v>
      </c>
      <c r="D324" s="144">
        <f t="shared" si="129"/>
        <v>0</v>
      </c>
      <c r="E324" s="144">
        <f t="shared" si="129"/>
        <v>1400</v>
      </c>
      <c r="F324" s="144">
        <f t="shared" si="129"/>
        <v>0</v>
      </c>
      <c r="G324" s="144">
        <f t="shared" si="129"/>
        <v>0</v>
      </c>
      <c r="H324" s="144">
        <f t="shared" si="129"/>
        <v>0</v>
      </c>
    </row>
    <row r="325" spans="1:8" ht="19.7" customHeight="1" x14ac:dyDescent="0.25">
      <c r="A325" s="159">
        <v>312</v>
      </c>
      <c r="B325" s="159" t="s">
        <v>123</v>
      </c>
      <c r="C325" s="144">
        <f t="shared" si="129"/>
        <v>1250</v>
      </c>
      <c r="D325" s="144">
        <f t="shared" si="129"/>
        <v>0</v>
      </c>
      <c r="E325" s="144">
        <f t="shared" si="129"/>
        <v>1400</v>
      </c>
      <c r="F325" s="144">
        <f t="shared" si="129"/>
        <v>0</v>
      </c>
      <c r="G325" s="144">
        <f t="shared" si="129"/>
        <v>0</v>
      </c>
      <c r="H325" s="144">
        <f t="shared" si="129"/>
        <v>0</v>
      </c>
    </row>
    <row r="326" spans="1:8" ht="19.7" customHeight="1" x14ac:dyDescent="0.25">
      <c r="A326" s="204">
        <v>3121</v>
      </c>
      <c r="B326" s="204" t="s">
        <v>312</v>
      </c>
      <c r="C326" s="147">
        <v>1250</v>
      </c>
      <c r="D326" s="147">
        <v>0</v>
      </c>
      <c r="E326" s="147">
        <v>1400</v>
      </c>
      <c r="F326" s="147">
        <v>0</v>
      </c>
      <c r="G326" s="147">
        <v>0</v>
      </c>
      <c r="H326" s="147">
        <v>0</v>
      </c>
    </row>
    <row r="327" spans="1:8" ht="19.7" customHeight="1" x14ac:dyDescent="0.25">
      <c r="A327" s="142">
        <v>32</v>
      </c>
      <c r="B327" s="142" t="s">
        <v>37</v>
      </c>
      <c r="C327" s="144">
        <f>C328+C331+C336+C343</f>
        <v>100.92999999999999</v>
      </c>
      <c r="D327" s="144">
        <f>D328+D331+D336+D343</f>
        <v>0</v>
      </c>
      <c r="E327" s="144">
        <f>E328+E331+E336+E343</f>
        <v>870.64</v>
      </c>
      <c r="F327" s="144">
        <f t="shared" ref="F327:H327" si="130">F328+F331+F336+F343</f>
        <v>0</v>
      </c>
      <c r="G327" s="144">
        <f t="shared" si="130"/>
        <v>0</v>
      </c>
      <c r="H327" s="144">
        <f t="shared" si="130"/>
        <v>0</v>
      </c>
    </row>
    <row r="328" spans="1:8" ht="19.7" customHeight="1" x14ac:dyDescent="0.25">
      <c r="A328" s="200">
        <v>321</v>
      </c>
      <c r="B328" s="143" t="s">
        <v>38</v>
      </c>
      <c r="C328" s="201">
        <f>C329+C330</f>
        <v>0</v>
      </c>
      <c r="D328" s="201">
        <f>D329+D330</f>
        <v>0</v>
      </c>
      <c r="E328" s="201">
        <f>E329+E330</f>
        <v>400</v>
      </c>
      <c r="F328" s="201">
        <f t="shared" ref="F328:H328" si="131">F329+F330</f>
        <v>0</v>
      </c>
      <c r="G328" s="201">
        <f t="shared" si="131"/>
        <v>0</v>
      </c>
      <c r="H328" s="201">
        <f t="shared" si="131"/>
        <v>0</v>
      </c>
    </row>
    <row r="329" spans="1:8" ht="19.7" customHeight="1" x14ac:dyDescent="0.25">
      <c r="A329" s="202">
        <v>3211</v>
      </c>
      <c r="B329" s="146" t="s">
        <v>382</v>
      </c>
      <c r="C329" s="203">
        <v>0</v>
      </c>
      <c r="D329" s="203">
        <v>0</v>
      </c>
      <c r="E329" s="203">
        <v>400</v>
      </c>
      <c r="F329" s="203">
        <v>0</v>
      </c>
      <c r="G329" s="147">
        <v>0</v>
      </c>
      <c r="H329" s="147">
        <v>0</v>
      </c>
    </row>
    <row r="330" spans="1:8" ht="19.7" customHeight="1" x14ac:dyDescent="0.25">
      <c r="A330" s="202">
        <v>3214</v>
      </c>
      <c r="B330" s="146" t="s">
        <v>111</v>
      </c>
      <c r="C330" s="203">
        <v>0</v>
      </c>
      <c r="D330" s="203">
        <v>0</v>
      </c>
      <c r="E330" s="203">
        <v>0</v>
      </c>
      <c r="F330" s="203">
        <v>0</v>
      </c>
      <c r="G330" s="147">
        <v>0</v>
      </c>
      <c r="H330" s="147">
        <v>0</v>
      </c>
    </row>
    <row r="331" spans="1:8" ht="19.7" customHeight="1" x14ac:dyDescent="0.25">
      <c r="A331" s="142">
        <v>322</v>
      </c>
      <c r="B331" s="143" t="s">
        <v>45</v>
      </c>
      <c r="C331" s="201">
        <f>C332+C333+C334+C335</f>
        <v>0</v>
      </c>
      <c r="D331" s="201">
        <f>D332+D333+D334+D335</f>
        <v>0</v>
      </c>
      <c r="E331" s="201">
        <f>E332+E333+E334+E335</f>
        <v>470.64</v>
      </c>
      <c r="F331" s="201">
        <f t="shared" ref="F331:H331" si="132">F332+F333+F334+F335</f>
        <v>0</v>
      </c>
      <c r="G331" s="201">
        <f t="shared" si="132"/>
        <v>0</v>
      </c>
      <c r="H331" s="201">
        <f t="shared" si="132"/>
        <v>0</v>
      </c>
    </row>
    <row r="332" spans="1:8" ht="19.7" customHeight="1" x14ac:dyDescent="0.25">
      <c r="A332" s="145" t="s">
        <v>46</v>
      </c>
      <c r="B332" s="146" t="s">
        <v>47</v>
      </c>
      <c r="C332" s="203">
        <v>0</v>
      </c>
      <c r="D332" s="203">
        <v>0</v>
      </c>
      <c r="E332" s="147">
        <v>470.64</v>
      </c>
      <c r="F332" s="147">
        <v>0</v>
      </c>
      <c r="G332" s="147">
        <v>0</v>
      </c>
      <c r="H332" s="147">
        <v>0</v>
      </c>
    </row>
    <row r="333" spans="1:8" ht="19.7" customHeight="1" x14ac:dyDescent="0.25">
      <c r="A333" s="145" t="s">
        <v>49</v>
      </c>
      <c r="B333" s="146" t="s">
        <v>50</v>
      </c>
      <c r="C333" s="203">
        <v>0</v>
      </c>
      <c r="D333" s="203">
        <v>0</v>
      </c>
      <c r="E333" s="147">
        <v>0</v>
      </c>
      <c r="F333" s="147">
        <v>0</v>
      </c>
      <c r="G333" s="147">
        <v>0</v>
      </c>
      <c r="H333" s="147">
        <v>0</v>
      </c>
    </row>
    <row r="334" spans="1:8" ht="22.5" customHeight="1" x14ac:dyDescent="0.25">
      <c r="A334" s="145" t="s">
        <v>51</v>
      </c>
      <c r="B334" s="146" t="s">
        <v>52</v>
      </c>
      <c r="C334" s="203">
        <v>0</v>
      </c>
      <c r="D334" s="203">
        <v>0</v>
      </c>
      <c r="E334" s="203">
        <v>0</v>
      </c>
      <c r="F334" s="147">
        <v>0</v>
      </c>
      <c r="G334" s="147">
        <v>0</v>
      </c>
      <c r="H334" s="147">
        <v>0</v>
      </c>
    </row>
    <row r="335" spans="1:8" ht="19.7" customHeight="1" x14ac:dyDescent="0.25">
      <c r="A335" s="145">
        <v>3225</v>
      </c>
      <c r="B335" s="146" t="s">
        <v>112</v>
      </c>
      <c r="C335" s="203">
        <v>0</v>
      </c>
      <c r="D335" s="203">
        <v>0</v>
      </c>
      <c r="E335" s="203">
        <v>0</v>
      </c>
      <c r="F335" s="147">
        <v>0</v>
      </c>
      <c r="G335" s="147">
        <v>0</v>
      </c>
      <c r="H335" s="147">
        <v>0</v>
      </c>
    </row>
    <row r="336" spans="1:8" ht="19.7" customHeight="1" x14ac:dyDescent="0.25">
      <c r="A336" s="142">
        <v>323</v>
      </c>
      <c r="B336" s="143" t="s">
        <v>53</v>
      </c>
      <c r="C336" s="201">
        <f>C337+C338+C339+C340+C341+C342</f>
        <v>51.239999999999995</v>
      </c>
      <c r="D336" s="201">
        <f>D337+D338+D339+D340+D341+D342</f>
        <v>0</v>
      </c>
      <c r="E336" s="201">
        <f>E337+E338+E339+E340+E341+E342</f>
        <v>0</v>
      </c>
      <c r="F336" s="201">
        <f t="shared" ref="F336:H336" si="133">F337+F338+F339+F340+F341+F342</f>
        <v>0</v>
      </c>
      <c r="G336" s="201">
        <f t="shared" si="133"/>
        <v>0</v>
      </c>
      <c r="H336" s="201">
        <f t="shared" si="133"/>
        <v>0</v>
      </c>
    </row>
    <row r="337" spans="1:8" ht="19.7" customHeight="1" x14ac:dyDescent="0.25">
      <c r="A337" s="145">
        <v>3231</v>
      </c>
      <c r="B337" s="146" t="s">
        <v>55</v>
      </c>
      <c r="C337" s="203">
        <v>0</v>
      </c>
      <c r="D337" s="203">
        <v>0</v>
      </c>
      <c r="E337" s="147">
        <v>0</v>
      </c>
      <c r="F337" s="147">
        <v>0</v>
      </c>
      <c r="G337" s="147">
        <v>0</v>
      </c>
      <c r="H337" s="147">
        <v>0</v>
      </c>
    </row>
    <row r="338" spans="1:8" ht="19.7" customHeight="1" x14ac:dyDescent="0.25">
      <c r="A338" s="145">
        <v>3237</v>
      </c>
      <c r="B338" s="146" t="s">
        <v>61</v>
      </c>
      <c r="C338" s="203">
        <v>49.33</v>
      </c>
      <c r="D338" s="203">
        <v>0</v>
      </c>
      <c r="E338" s="147">
        <v>0</v>
      </c>
      <c r="F338" s="147">
        <v>0</v>
      </c>
      <c r="G338" s="147">
        <v>0</v>
      </c>
      <c r="H338" s="147">
        <v>0</v>
      </c>
    </row>
    <row r="339" spans="1:8" ht="19.7" customHeight="1" x14ac:dyDescent="0.25">
      <c r="A339" s="145">
        <v>3234</v>
      </c>
      <c r="B339" s="146" t="s">
        <v>59</v>
      </c>
      <c r="C339" s="203">
        <v>0</v>
      </c>
      <c r="D339" s="203">
        <v>0</v>
      </c>
      <c r="E339" s="147">
        <v>0</v>
      </c>
      <c r="F339" s="147">
        <v>0</v>
      </c>
      <c r="G339" s="147">
        <v>0</v>
      </c>
      <c r="H339" s="147">
        <v>0</v>
      </c>
    </row>
    <row r="340" spans="1:8" ht="19.7" customHeight="1" x14ac:dyDescent="0.25">
      <c r="A340" s="145">
        <v>3236</v>
      </c>
      <c r="B340" s="146" t="s">
        <v>128</v>
      </c>
      <c r="C340" s="203">
        <v>0</v>
      </c>
      <c r="D340" s="203">
        <v>0</v>
      </c>
      <c r="E340" s="147">
        <v>0</v>
      </c>
      <c r="F340" s="147">
        <v>0</v>
      </c>
      <c r="G340" s="147">
        <v>0</v>
      </c>
      <c r="H340" s="147">
        <v>0</v>
      </c>
    </row>
    <row r="341" spans="1:8" ht="19.7" customHeight="1" x14ac:dyDescent="0.25">
      <c r="A341" s="145">
        <v>3238</v>
      </c>
      <c r="B341" s="146" t="s">
        <v>63</v>
      </c>
      <c r="C341" s="203">
        <v>1.91</v>
      </c>
      <c r="D341" s="203">
        <v>0</v>
      </c>
      <c r="E341" s="147">
        <v>0</v>
      </c>
      <c r="F341" s="147">
        <v>0</v>
      </c>
      <c r="G341" s="147">
        <v>0</v>
      </c>
      <c r="H341" s="147">
        <v>0</v>
      </c>
    </row>
    <row r="342" spans="1:8" ht="19.7" customHeight="1" x14ac:dyDescent="0.25">
      <c r="A342" s="145">
        <v>3239</v>
      </c>
      <c r="B342" s="146" t="s">
        <v>65</v>
      </c>
      <c r="C342" s="203">
        <v>0</v>
      </c>
      <c r="D342" s="203">
        <v>0</v>
      </c>
      <c r="E342" s="147">
        <v>0</v>
      </c>
      <c r="F342" s="147">
        <v>0</v>
      </c>
      <c r="G342" s="147">
        <v>0</v>
      </c>
      <c r="H342" s="147">
        <v>0</v>
      </c>
    </row>
    <row r="343" spans="1:8" ht="19.7" customHeight="1" x14ac:dyDescent="0.25">
      <c r="A343" s="142">
        <v>329</v>
      </c>
      <c r="B343" s="143" t="s">
        <v>67</v>
      </c>
      <c r="C343" s="144">
        <f>C344+C345</f>
        <v>49.69</v>
      </c>
      <c r="D343" s="144">
        <f>D344+D345</f>
        <v>0</v>
      </c>
      <c r="E343" s="144">
        <f>E344+E345</f>
        <v>0</v>
      </c>
      <c r="F343" s="144">
        <f t="shared" ref="F343:H343" si="134">F344+F345</f>
        <v>0</v>
      </c>
      <c r="G343" s="144">
        <f t="shared" si="134"/>
        <v>0</v>
      </c>
      <c r="H343" s="144">
        <f t="shared" si="134"/>
        <v>0</v>
      </c>
    </row>
    <row r="344" spans="1:8" ht="19.7" customHeight="1" x14ac:dyDescent="0.25">
      <c r="A344" s="145">
        <v>3293</v>
      </c>
      <c r="B344" s="146" t="s">
        <v>71</v>
      </c>
      <c r="C344" s="147">
        <v>49.69</v>
      </c>
      <c r="D344" s="203">
        <v>0</v>
      </c>
      <c r="E344" s="147">
        <v>0</v>
      </c>
      <c r="F344" s="147">
        <v>0</v>
      </c>
      <c r="G344" s="147">
        <v>0</v>
      </c>
      <c r="H344" s="147">
        <v>0</v>
      </c>
    </row>
    <row r="345" spans="1:8" ht="19.7" customHeight="1" x14ac:dyDescent="0.25">
      <c r="A345" s="145">
        <v>3299</v>
      </c>
      <c r="B345" s="146" t="s">
        <v>67</v>
      </c>
      <c r="C345" s="203">
        <v>0</v>
      </c>
      <c r="D345" s="203">
        <v>0</v>
      </c>
      <c r="E345" s="147">
        <v>0</v>
      </c>
      <c r="F345" s="147">
        <v>0</v>
      </c>
      <c r="G345" s="147">
        <v>0</v>
      </c>
      <c r="H345" s="147">
        <v>0</v>
      </c>
    </row>
    <row r="346" spans="1:8" ht="19.7" customHeight="1" x14ac:dyDescent="0.25">
      <c r="A346" s="142">
        <v>34</v>
      </c>
      <c r="B346" s="143" t="s">
        <v>75</v>
      </c>
      <c r="C346" s="201">
        <f>C347</f>
        <v>15.61</v>
      </c>
      <c r="D346" s="201">
        <f t="shared" ref="D346:H347" si="135">D347</f>
        <v>0</v>
      </c>
      <c r="E346" s="201">
        <f t="shared" si="135"/>
        <v>40</v>
      </c>
      <c r="F346" s="201">
        <f t="shared" si="135"/>
        <v>0</v>
      </c>
      <c r="G346" s="201">
        <f t="shared" si="135"/>
        <v>0</v>
      </c>
      <c r="H346" s="201">
        <f t="shared" si="135"/>
        <v>0</v>
      </c>
    </row>
    <row r="347" spans="1:8" ht="19.7" customHeight="1" x14ac:dyDescent="0.25">
      <c r="A347" s="142">
        <v>343</v>
      </c>
      <c r="B347" s="143" t="s">
        <v>76</v>
      </c>
      <c r="C347" s="201">
        <f>C348</f>
        <v>15.61</v>
      </c>
      <c r="D347" s="201">
        <f t="shared" si="135"/>
        <v>0</v>
      </c>
      <c r="E347" s="201">
        <f t="shared" si="135"/>
        <v>40</v>
      </c>
      <c r="F347" s="201">
        <f t="shared" si="135"/>
        <v>0</v>
      </c>
      <c r="G347" s="201">
        <f t="shared" si="135"/>
        <v>0</v>
      </c>
      <c r="H347" s="201">
        <f t="shared" si="135"/>
        <v>0</v>
      </c>
    </row>
    <row r="348" spans="1:8" ht="19.7" customHeight="1" x14ac:dyDescent="0.25">
      <c r="A348" s="145">
        <v>3433</v>
      </c>
      <c r="B348" s="146" t="s">
        <v>79</v>
      </c>
      <c r="C348" s="203">
        <v>15.61</v>
      </c>
      <c r="D348" s="203">
        <v>0</v>
      </c>
      <c r="E348" s="147">
        <v>40</v>
      </c>
      <c r="F348" s="147">
        <v>0</v>
      </c>
      <c r="G348" s="147">
        <v>0</v>
      </c>
      <c r="H348" s="147">
        <v>0</v>
      </c>
    </row>
    <row r="349" spans="1:8" ht="19.7" customHeight="1" x14ac:dyDescent="0.25">
      <c r="A349" s="316" t="s">
        <v>254</v>
      </c>
      <c r="B349" s="317"/>
      <c r="C349" s="151">
        <f>C323</f>
        <v>1366.54</v>
      </c>
      <c r="D349" s="151">
        <f>D323</f>
        <v>0</v>
      </c>
      <c r="E349" s="151">
        <f>E323</f>
        <v>2310.64</v>
      </c>
      <c r="F349" s="151">
        <f t="shared" ref="F349:H349" si="136">F323</f>
        <v>0</v>
      </c>
      <c r="G349" s="151">
        <f t="shared" si="136"/>
        <v>0</v>
      </c>
      <c r="H349" s="151">
        <f t="shared" si="136"/>
        <v>0</v>
      </c>
    </row>
    <row r="350" spans="1:8" ht="19.7" customHeight="1" x14ac:dyDescent="0.25">
      <c r="A350" s="168"/>
      <c r="B350" s="168"/>
      <c r="C350" s="162"/>
      <c r="D350" s="130"/>
      <c r="E350" s="130"/>
      <c r="F350" s="130"/>
      <c r="G350" s="130"/>
      <c r="H350" s="171"/>
    </row>
    <row r="351" spans="1:8" ht="19.7" customHeight="1" x14ac:dyDescent="0.25">
      <c r="A351" s="29" t="s">
        <v>116</v>
      </c>
      <c r="B351" s="168"/>
      <c r="C351" s="162"/>
      <c r="D351" s="130"/>
      <c r="E351" s="130"/>
      <c r="F351" s="130"/>
      <c r="G351" s="130"/>
      <c r="H351" s="171"/>
    </row>
    <row r="352" spans="1:8" ht="19.7" customHeight="1" x14ac:dyDescent="0.25">
      <c r="A352" s="36" t="s">
        <v>1</v>
      </c>
      <c r="B352" s="36" t="s">
        <v>14</v>
      </c>
      <c r="C352" s="36" t="s">
        <v>364</v>
      </c>
      <c r="D352" s="36" t="s">
        <v>359</v>
      </c>
      <c r="E352" s="36" t="s">
        <v>360</v>
      </c>
      <c r="F352" s="36" t="s">
        <v>361</v>
      </c>
      <c r="G352" s="36" t="s">
        <v>362</v>
      </c>
      <c r="H352" s="36" t="s">
        <v>363</v>
      </c>
    </row>
    <row r="353" spans="1:8" ht="19.7" customHeight="1" x14ac:dyDescent="0.25">
      <c r="A353" s="140">
        <v>3</v>
      </c>
      <c r="B353" s="140" t="s">
        <v>270</v>
      </c>
      <c r="C353" s="141">
        <f>C354+C382</f>
        <v>76394.849999999991</v>
      </c>
      <c r="D353" s="141">
        <f>D354+D382</f>
        <v>79811.31</v>
      </c>
      <c r="E353" s="141">
        <f>E354+E382</f>
        <v>65094.010000000009</v>
      </c>
      <c r="F353" s="141">
        <f t="shared" ref="F353" si="137">F354+F382</f>
        <v>65094.010000000009</v>
      </c>
      <c r="G353" s="141">
        <f t="shared" ref="G353" si="138">G354+G382</f>
        <v>65094.010000000009</v>
      </c>
      <c r="H353" s="141">
        <f t="shared" ref="H353" si="139">H354+H382</f>
        <v>65094.010000000009</v>
      </c>
    </row>
    <row r="354" spans="1:8" ht="19.7" customHeight="1" x14ac:dyDescent="0.25">
      <c r="A354" s="142">
        <v>32</v>
      </c>
      <c r="B354" s="142" t="s">
        <v>37</v>
      </c>
      <c r="C354" s="144">
        <f>C355+C359+C365+C375</f>
        <v>76159.48</v>
      </c>
      <c r="D354" s="144">
        <f>D355+D359+D365+D375</f>
        <v>79571.31</v>
      </c>
      <c r="E354" s="144">
        <f>E355+E359+E365+E375</f>
        <v>64828.560000000012</v>
      </c>
      <c r="F354" s="144">
        <f t="shared" ref="F354" si="140">F355+F359+F365+F375</f>
        <v>64744.010000000009</v>
      </c>
      <c r="G354" s="144">
        <f t="shared" ref="G354" si="141">G355+G359+G365+G375</f>
        <v>64744.010000000009</v>
      </c>
      <c r="H354" s="144">
        <f t="shared" ref="H354" si="142">H355+H359+H365+H375</f>
        <v>64744.010000000009</v>
      </c>
    </row>
    <row r="355" spans="1:8" ht="19.7" customHeight="1" x14ac:dyDescent="0.25">
      <c r="A355" s="200">
        <v>321</v>
      </c>
      <c r="B355" s="143" t="s">
        <v>38</v>
      </c>
      <c r="C355" s="144">
        <f>C356+C357+C358</f>
        <v>4187.07</v>
      </c>
      <c r="D355" s="144">
        <f>D356+D357+D358</f>
        <v>5500</v>
      </c>
      <c r="E355" s="144">
        <f>E356+E357+E358</f>
        <v>3284.3</v>
      </c>
      <c r="F355" s="144">
        <f t="shared" ref="F355:H355" si="143">F356+F357+F358</f>
        <v>3284.3</v>
      </c>
      <c r="G355" s="144">
        <f t="shared" si="143"/>
        <v>3284.3</v>
      </c>
      <c r="H355" s="144">
        <f t="shared" si="143"/>
        <v>3284.3</v>
      </c>
    </row>
    <row r="356" spans="1:8" ht="19.7" customHeight="1" x14ac:dyDescent="0.25">
      <c r="A356" s="202">
        <v>3211</v>
      </c>
      <c r="B356" s="146" t="s">
        <v>40</v>
      </c>
      <c r="C356" s="205">
        <v>3767.87</v>
      </c>
      <c r="D356" s="147">
        <v>5000</v>
      </c>
      <c r="E356" s="147">
        <v>2434.3000000000002</v>
      </c>
      <c r="F356" s="147">
        <v>2434.3000000000002</v>
      </c>
      <c r="G356" s="147">
        <v>2434.3000000000002</v>
      </c>
      <c r="H356" s="147">
        <v>2434.3000000000002</v>
      </c>
    </row>
    <row r="357" spans="1:8" ht="19.7" customHeight="1" x14ac:dyDescent="0.25">
      <c r="A357" s="202">
        <v>3213</v>
      </c>
      <c r="B357" s="146" t="s">
        <v>43</v>
      </c>
      <c r="C357" s="205">
        <v>199</v>
      </c>
      <c r="D357" s="147">
        <v>200</v>
      </c>
      <c r="E357" s="147">
        <v>600</v>
      </c>
      <c r="F357" s="147">
        <v>600</v>
      </c>
      <c r="G357" s="147">
        <v>600</v>
      </c>
      <c r="H357" s="147">
        <v>600</v>
      </c>
    </row>
    <row r="358" spans="1:8" ht="19.7" customHeight="1" x14ac:dyDescent="0.25">
      <c r="A358" s="202">
        <v>3214</v>
      </c>
      <c r="B358" s="146" t="s">
        <v>303</v>
      </c>
      <c r="C358" s="205">
        <v>220.2</v>
      </c>
      <c r="D358" s="147">
        <v>300</v>
      </c>
      <c r="E358" s="147">
        <v>250</v>
      </c>
      <c r="F358" s="147">
        <v>250</v>
      </c>
      <c r="G358" s="147">
        <v>250</v>
      </c>
      <c r="H358" s="147">
        <v>250</v>
      </c>
    </row>
    <row r="359" spans="1:8" ht="19.7" customHeight="1" x14ac:dyDescent="0.25">
      <c r="A359" s="142">
        <v>322</v>
      </c>
      <c r="B359" s="143" t="s">
        <v>45</v>
      </c>
      <c r="C359" s="144">
        <f>C360+C361+C362+C363+C364</f>
        <v>48268.85</v>
      </c>
      <c r="D359" s="144">
        <f>D360+D361+D362+D363+D364</f>
        <v>44741.530000000006</v>
      </c>
      <c r="E359" s="144">
        <f>E360+E361+E362+E363+E364</f>
        <v>40280.910000000003</v>
      </c>
      <c r="F359" s="144">
        <f t="shared" ref="F359:H359" si="144">F360+F361+F362+F363+F364</f>
        <v>40280.910000000003</v>
      </c>
      <c r="G359" s="144">
        <f t="shared" si="144"/>
        <v>40280.910000000003</v>
      </c>
      <c r="H359" s="144">
        <f t="shared" si="144"/>
        <v>40280.910000000003</v>
      </c>
    </row>
    <row r="360" spans="1:8" ht="19.7" customHeight="1" x14ac:dyDescent="0.25">
      <c r="A360" s="145" t="s">
        <v>46</v>
      </c>
      <c r="B360" s="146" t="s">
        <v>47</v>
      </c>
      <c r="C360" s="205">
        <v>8159.83</v>
      </c>
      <c r="D360" s="147">
        <v>9000</v>
      </c>
      <c r="E360" s="147">
        <v>7800</v>
      </c>
      <c r="F360" s="147">
        <v>7800</v>
      </c>
      <c r="G360" s="147">
        <v>7800</v>
      </c>
      <c r="H360" s="147">
        <v>7800</v>
      </c>
    </row>
    <row r="361" spans="1:8" ht="19.7" customHeight="1" x14ac:dyDescent="0.25">
      <c r="A361" s="145" t="s">
        <v>49</v>
      </c>
      <c r="B361" s="146" t="s">
        <v>50</v>
      </c>
      <c r="C361" s="205">
        <v>32787.03</v>
      </c>
      <c r="D361" s="147">
        <v>26810.91</v>
      </c>
      <c r="E361" s="147">
        <v>26980.91</v>
      </c>
      <c r="F361" s="147">
        <v>26980.91</v>
      </c>
      <c r="G361" s="147">
        <v>26980.91</v>
      </c>
      <c r="H361" s="147">
        <v>26980.91</v>
      </c>
    </row>
    <row r="362" spans="1:8" ht="21" customHeight="1" x14ac:dyDescent="0.25">
      <c r="A362" s="145" t="s">
        <v>51</v>
      </c>
      <c r="B362" s="146" t="s">
        <v>52</v>
      </c>
      <c r="C362" s="205">
        <v>3552.35</v>
      </c>
      <c r="D362" s="147">
        <v>6230.62</v>
      </c>
      <c r="E362" s="147">
        <v>3500</v>
      </c>
      <c r="F362" s="147">
        <v>3500</v>
      </c>
      <c r="G362" s="147">
        <v>3500</v>
      </c>
      <c r="H362" s="147">
        <v>3500</v>
      </c>
    </row>
    <row r="363" spans="1:8" ht="19.7" customHeight="1" x14ac:dyDescent="0.25">
      <c r="A363" s="145">
        <v>3225</v>
      </c>
      <c r="B363" s="146" t="s">
        <v>117</v>
      </c>
      <c r="C363" s="205">
        <v>3769.64</v>
      </c>
      <c r="D363" s="147">
        <v>1500</v>
      </c>
      <c r="E363" s="147">
        <v>1629</v>
      </c>
      <c r="F363" s="147">
        <v>1629</v>
      </c>
      <c r="G363" s="147">
        <v>1629</v>
      </c>
      <c r="H363" s="147">
        <v>1629</v>
      </c>
    </row>
    <row r="364" spans="1:8" ht="19.7" customHeight="1" x14ac:dyDescent="0.25">
      <c r="A364" s="145">
        <v>3227</v>
      </c>
      <c r="B364" s="146" t="s">
        <v>383</v>
      </c>
      <c r="C364" s="205">
        <v>0</v>
      </c>
      <c r="D364" s="147">
        <v>1200</v>
      </c>
      <c r="E364" s="147">
        <v>371</v>
      </c>
      <c r="F364" s="147">
        <v>371</v>
      </c>
      <c r="G364" s="147">
        <v>371</v>
      </c>
      <c r="H364" s="147">
        <v>371</v>
      </c>
    </row>
    <row r="365" spans="1:8" ht="19.7" customHeight="1" x14ac:dyDescent="0.25">
      <c r="A365" s="142">
        <v>323</v>
      </c>
      <c r="B365" s="143" t="s">
        <v>53</v>
      </c>
      <c r="C365" s="144">
        <f>C366+C367+C369+C371+C372+C373+C374+C368+C370</f>
        <v>21797.86</v>
      </c>
      <c r="D365" s="144">
        <f t="shared" ref="D365:H365" si="145">D366+D367+D369+D371+D372+D373+D374+D368+D370</f>
        <v>27029.78</v>
      </c>
      <c r="E365" s="144">
        <f t="shared" si="145"/>
        <v>19659.63</v>
      </c>
      <c r="F365" s="144">
        <f t="shared" si="145"/>
        <v>19575.080000000002</v>
      </c>
      <c r="G365" s="144">
        <f t="shared" si="145"/>
        <v>19575.080000000002</v>
      </c>
      <c r="H365" s="144">
        <f t="shared" si="145"/>
        <v>19575.080000000002</v>
      </c>
    </row>
    <row r="366" spans="1:8" ht="19.7" customHeight="1" x14ac:dyDescent="0.25">
      <c r="A366" s="145">
        <v>3231</v>
      </c>
      <c r="B366" s="146" t="s">
        <v>55</v>
      </c>
      <c r="C366" s="205">
        <v>1584.02</v>
      </c>
      <c r="D366" s="147">
        <v>1700</v>
      </c>
      <c r="E366" s="147">
        <v>1640</v>
      </c>
      <c r="F366" s="147">
        <v>1640</v>
      </c>
      <c r="G366" s="147">
        <v>1640</v>
      </c>
      <c r="H366" s="147">
        <v>1640</v>
      </c>
    </row>
    <row r="367" spans="1:8" ht="19.7" customHeight="1" x14ac:dyDescent="0.25">
      <c r="A367" s="145">
        <v>3232</v>
      </c>
      <c r="B367" s="146" t="s">
        <v>113</v>
      </c>
      <c r="C367" s="205">
        <v>5873.39</v>
      </c>
      <c r="D367" s="147">
        <v>9000</v>
      </c>
      <c r="E367" s="147">
        <v>3000</v>
      </c>
      <c r="F367" s="147">
        <v>3000</v>
      </c>
      <c r="G367" s="147">
        <v>3000</v>
      </c>
      <c r="H367" s="147">
        <v>3000</v>
      </c>
    </row>
    <row r="368" spans="1:8" ht="19.7" customHeight="1" x14ac:dyDescent="0.25">
      <c r="A368" s="145">
        <v>3233</v>
      </c>
      <c r="B368" s="146" t="s">
        <v>354</v>
      </c>
      <c r="C368" s="205">
        <v>0</v>
      </c>
      <c r="D368" s="147">
        <v>0</v>
      </c>
      <c r="E368" s="147">
        <v>0</v>
      </c>
      <c r="F368" s="147">
        <v>0</v>
      </c>
      <c r="G368" s="147">
        <v>0</v>
      </c>
      <c r="H368" s="147">
        <v>0</v>
      </c>
    </row>
    <row r="369" spans="1:8" ht="19.7" customHeight="1" x14ac:dyDescent="0.25">
      <c r="A369" s="145">
        <v>3234</v>
      </c>
      <c r="B369" s="146" t="s">
        <v>59</v>
      </c>
      <c r="C369" s="205">
        <v>8380.7099999999991</v>
      </c>
      <c r="D369" s="147">
        <v>9000</v>
      </c>
      <c r="E369" s="147">
        <v>9753.5400000000009</v>
      </c>
      <c r="F369" s="147">
        <v>9753.5400000000009</v>
      </c>
      <c r="G369" s="147">
        <v>9753.5400000000009</v>
      </c>
      <c r="H369" s="147">
        <v>9753.5400000000009</v>
      </c>
    </row>
    <row r="370" spans="1:8" ht="19.7" customHeight="1" x14ac:dyDescent="0.25">
      <c r="A370" s="145">
        <v>3235</v>
      </c>
      <c r="B370" s="146" t="s">
        <v>355</v>
      </c>
      <c r="C370" s="205">
        <v>0</v>
      </c>
      <c r="D370" s="147">
        <v>0</v>
      </c>
      <c r="E370" s="147">
        <v>0</v>
      </c>
      <c r="F370" s="147">
        <v>0</v>
      </c>
      <c r="G370" s="147">
        <v>0</v>
      </c>
      <c r="H370" s="147">
        <v>0</v>
      </c>
    </row>
    <row r="371" spans="1:8" ht="19.7" customHeight="1" x14ac:dyDescent="0.25">
      <c r="A371" s="145">
        <v>3236</v>
      </c>
      <c r="B371" s="146" t="s">
        <v>128</v>
      </c>
      <c r="C371" s="205">
        <v>2239.79</v>
      </c>
      <c r="D371" s="147">
        <v>2229.7800000000002</v>
      </c>
      <c r="E371" s="147">
        <v>2450.65</v>
      </c>
      <c r="F371" s="147">
        <v>2450.65</v>
      </c>
      <c r="G371" s="147">
        <v>2450.65</v>
      </c>
      <c r="H371" s="147">
        <v>2450.65</v>
      </c>
    </row>
    <row r="372" spans="1:8" ht="19.7" customHeight="1" x14ac:dyDescent="0.25">
      <c r="A372" s="145">
        <v>3237</v>
      </c>
      <c r="B372" s="146" t="s">
        <v>61</v>
      </c>
      <c r="C372" s="205">
        <v>1328.16</v>
      </c>
      <c r="D372" s="147">
        <v>2000</v>
      </c>
      <c r="E372" s="147">
        <v>1015.44</v>
      </c>
      <c r="F372" s="147">
        <v>930.89</v>
      </c>
      <c r="G372" s="147">
        <v>930.89</v>
      </c>
      <c r="H372" s="147">
        <v>930.89</v>
      </c>
    </row>
    <row r="373" spans="1:8" ht="19.7" customHeight="1" x14ac:dyDescent="0.25">
      <c r="A373" s="145">
        <v>3238</v>
      </c>
      <c r="B373" s="146" t="s">
        <v>63</v>
      </c>
      <c r="C373" s="205">
        <v>1578.04</v>
      </c>
      <c r="D373" s="147">
        <v>1600</v>
      </c>
      <c r="E373" s="147">
        <v>1600</v>
      </c>
      <c r="F373" s="147">
        <v>1600</v>
      </c>
      <c r="G373" s="147">
        <v>1600</v>
      </c>
      <c r="H373" s="147">
        <v>1600</v>
      </c>
    </row>
    <row r="374" spans="1:8" ht="19.7" customHeight="1" x14ac:dyDescent="0.25">
      <c r="A374" s="145">
        <v>3239</v>
      </c>
      <c r="B374" s="146" t="s">
        <v>65</v>
      </c>
      <c r="C374" s="203">
        <v>813.75</v>
      </c>
      <c r="D374" s="147">
        <v>1500</v>
      </c>
      <c r="E374" s="147">
        <v>200</v>
      </c>
      <c r="F374" s="147">
        <v>200</v>
      </c>
      <c r="G374" s="147">
        <v>200</v>
      </c>
      <c r="H374" s="147">
        <v>200</v>
      </c>
    </row>
    <row r="375" spans="1:8" ht="19.7" customHeight="1" x14ac:dyDescent="0.25">
      <c r="A375" s="142">
        <v>329</v>
      </c>
      <c r="B375" s="143" t="s">
        <v>67</v>
      </c>
      <c r="C375" s="144">
        <f>C376+C378+C379+C381+C380+C377</f>
        <v>1905.7</v>
      </c>
      <c r="D375" s="144">
        <f>D376+D377+D378+D379+D380+D381</f>
        <v>2300</v>
      </c>
      <c r="E375" s="144">
        <f t="shared" ref="E375:H375" si="146">E376+E377+E378+E379+E380+E381</f>
        <v>1603.72</v>
      </c>
      <c r="F375" s="144">
        <f t="shared" si="146"/>
        <v>1603.72</v>
      </c>
      <c r="G375" s="144">
        <f t="shared" si="146"/>
        <v>1603.72</v>
      </c>
      <c r="H375" s="144">
        <f t="shared" si="146"/>
        <v>1603.72</v>
      </c>
    </row>
    <row r="376" spans="1:8" ht="19.7" customHeight="1" x14ac:dyDescent="0.25">
      <c r="A376" s="145">
        <v>3291</v>
      </c>
      <c r="B376" s="146" t="s">
        <v>118</v>
      </c>
      <c r="C376" s="147">
        <v>0</v>
      </c>
      <c r="D376" s="147">
        <v>0</v>
      </c>
      <c r="E376" s="147">
        <v>0</v>
      </c>
      <c r="F376" s="147">
        <v>0</v>
      </c>
      <c r="G376" s="147">
        <v>0</v>
      </c>
      <c r="H376" s="147">
        <v>0</v>
      </c>
    </row>
    <row r="377" spans="1:8" ht="19.7" customHeight="1" x14ac:dyDescent="0.25">
      <c r="A377" s="145">
        <v>3292</v>
      </c>
      <c r="B377" s="146" t="s">
        <v>356</v>
      </c>
      <c r="C377" s="147">
        <v>0</v>
      </c>
      <c r="D377" s="147">
        <v>0</v>
      </c>
      <c r="E377" s="147">
        <v>0</v>
      </c>
      <c r="F377" s="147">
        <v>0</v>
      </c>
      <c r="G377" s="147">
        <v>0</v>
      </c>
      <c r="H377" s="147">
        <v>0</v>
      </c>
    </row>
    <row r="378" spans="1:8" ht="19.7" customHeight="1" x14ac:dyDescent="0.25">
      <c r="A378" s="145">
        <v>3293</v>
      </c>
      <c r="B378" s="146" t="s">
        <v>71</v>
      </c>
      <c r="C378" s="205">
        <v>1144.52</v>
      </c>
      <c r="D378" s="147">
        <v>1500</v>
      </c>
      <c r="E378" s="147">
        <v>803.72</v>
      </c>
      <c r="F378" s="147">
        <v>803.72</v>
      </c>
      <c r="G378" s="147">
        <v>803.72</v>
      </c>
      <c r="H378" s="147">
        <v>803.72</v>
      </c>
    </row>
    <row r="379" spans="1:8" ht="19.7" customHeight="1" x14ac:dyDescent="0.25">
      <c r="A379" s="145">
        <v>3294</v>
      </c>
      <c r="B379" s="146" t="s">
        <v>72</v>
      </c>
      <c r="C379" s="205">
        <v>163.09</v>
      </c>
      <c r="D379" s="147">
        <v>200</v>
      </c>
      <c r="E379" s="147">
        <v>200</v>
      </c>
      <c r="F379" s="147">
        <v>200</v>
      </c>
      <c r="G379" s="147">
        <v>200</v>
      </c>
      <c r="H379" s="147">
        <v>200</v>
      </c>
    </row>
    <row r="380" spans="1:8" ht="19.7" customHeight="1" x14ac:dyDescent="0.25">
      <c r="A380" s="145">
        <v>3295</v>
      </c>
      <c r="B380" s="146" t="s">
        <v>73</v>
      </c>
      <c r="C380" s="205">
        <v>43.91</v>
      </c>
      <c r="D380" s="147">
        <v>0</v>
      </c>
      <c r="E380" s="147">
        <v>0</v>
      </c>
      <c r="F380" s="147">
        <v>0</v>
      </c>
      <c r="G380" s="147">
        <v>0</v>
      </c>
      <c r="H380" s="147">
        <v>0</v>
      </c>
    </row>
    <row r="381" spans="1:8" ht="19.7" customHeight="1" x14ac:dyDescent="0.25">
      <c r="A381" s="145">
        <v>3299</v>
      </c>
      <c r="B381" s="146" t="s">
        <v>67</v>
      </c>
      <c r="C381" s="205">
        <v>554.17999999999995</v>
      </c>
      <c r="D381" s="147">
        <v>600</v>
      </c>
      <c r="E381" s="147">
        <v>600</v>
      </c>
      <c r="F381" s="147">
        <v>600</v>
      </c>
      <c r="G381" s="147">
        <v>600</v>
      </c>
      <c r="H381" s="147">
        <v>600</v>
      </c>
    </row>
    <row r="382" spans="1:8" ht="19.7" customHeight="1" x14ac:dyDescent="0.25">
      <c r="A382" s="142">
        <v>34</v>
      </c>
      <c r="B382" s="143" t="s">
        <v>75</v>
      </c>
      <c r="C382" s="144">
        <f t="shared" ref="C382:H383" si="147">C383</f>
        <v>235.37</v>
      </c>
      <c r="D382" s="144">
        <f t="shared" si="147"/>
        <v>240</v>
      </c>
      <c r="E382" s="144">
        <f t="shared" si="147"/>
        <v>265.45</v>
      </c>
      <c r="F382" s="144">
        <f t="shared" si="147"/>
        <v>350</v>
      </c>
      <c r="G382" s="144">
        <f t="shared" si="147"/>
        <v>350</v>
      </c>
      <c r="H382" s="144">
        <f t="shared" si="147"/>
        <v>350</v>
      </c>
    </row>
    <row r="383" spans="1:8" ht="19.7" customHeight="1" x14ac:dyDescent="0.25">
      <c r="A383" s="142">
        <v>343</v>
      </c>
      <c r="B383" s="143" t="s">
        <v>76</v>
      </c>
      <c r="C383" s="144">
        <f t="shared" si="147"/>
        <v>235.37</v>
      </c>
      <c r="D383" s="144">
        <f t="shared" si="147"/>
        <v>240</v>
      </c>
      <c r="E383" s="144">
        <f t="shared" si="147"/>
        <v>265.45</v>
      </c>
      <c r="F383" s="144">
        <f t="shared" si="147"/>
        <v>350</v>
      </c>
      <c r="G383" s="144">
        <f t="shared" si="147"/>
        <v>350</v>
      </c>
      <c r="H383" s="144">
        <f t="shared" si="147"/>
        <v>350</v>
      </c>
    </row>
    <row r="384" spans="1:8" ht="19.7" customHeight="1" x14ac:dyDescent="0.25">
      <c r="A384" s="145">
        <v>3431</v>
      </c>
      <c r="B384" s="146" t="s">
        <v>115</v>
      </c>
      <c r="C384" s="147">
        <v>235.37</v>
      </c>
      <c r="D384" s="203">
        <v>240</v>
      </c>
      <c r="E384" s="147">
        <v>265.45</v>
      </c>
      <c r="F384" s="147">
        <v>350</v>
      </c>
      <c r="G384" s="147">
        <v>350</v>
      </c>
      <c r="H384" s="147">
        <v>350</v>
      </c>
    </row>
    <row r="385" spans="1:8" ht="19.7" customHeight="1" x14ac:dyDescent="0.25">
      <c r="A385" s="316" t="s">
        <v>255</v>
      </c>
      <c r="B385" s="317"/>
      <c r="C385" s="151">
        <f>C353</f>
        <v>76394.849999999991</v>
      </c>
      <c r="D385" s="151">
        <f>D353</f>
        <v>79811.31</v>
      </c>
      <c r="E385" s="151">
        <f>E353</f>
        <v>65094.010000000009</v>
      </c>
      <c r="F385" s="151">
        <f t="shared" ref="F385:H385" si="148">F353</f>
        <v>65094.010000000009</v>
      </c>
      <c r="G385" s="151">
        <f t="shared" si="148"/>
        <v>65094.010000000009</v>
      </c>
      <c r="H385" s="151">
        <f t="shared" si="148"/>
        <v>65094.010000000009</v>
      </c>
    </row>
    <row r="386" spans="1:8" ht="19.7" customHeight="1" x14ac:dyDescent="0.25">
      <c r="A386" s="30"/>
      <c r="B386" s="30"/>
      <c r="C386" s="185"/>
      <c r="D386" s="157"/>
      <c r="E386" s="157"/>
      <c r="F386" s="157"/>
      <c r="G386" s="157"/>
      <c r="H386" s="186"/>
    </row>
    <row r="387" spans="1:8" ht="19.7" customHeight="1" x14ac:dyDescent="0.25">
      <c r="A387" s="31" t="s">
        <v>119</v>
      </c>
      <c r="B387" s="168"/>
      <c r="C387" s="162"/>
      <c r="D387" s="130"/>
      <c r="E387" s="130"/>
      <c r="F387" s="130"/>
      <c r="G387" s="130"/>
      <c r="H387" s="171"/>
    </row>
    <row r="388" spans="1:8" ht="19.7" customHeight="1" x14ac:dyDescent="0.25">
      <c r="A388" s="36" t="s">
        <v>1</v>
      </c>
      <c r="B388" s="36" t="s">
        <v>14</v>
      </c>
      <c r="C388" s="36" t="s">
        <v>364</v>
      </c>
      <c r="D388" s="36" t="s">
        <v>359</v>
      </c>
      <c r="E388" s="36" t="s">
        <v>360</v>
      </c>
      <c r="F388" s="36" t="s">
        <v>361</v>
      </c>
      <c r="G388" s="36" t="s">
        <v>362</v>
      </c>
      <c r="H388" s="36" t="s">
        <v>363</v>
      </c>
    </row>
    <row r="389" spans="1:8" ht="19.7" customHeight="1" x14ac:dyDescent="0.25">
      <c r="A389" s="140">
        <v>3</v>
      </c>
      <c r="B389" s="140" t="s">
        <v>270</v>
      </c>
      <c r="C389" s="141">
        <f>C390</f>
        <v>0</v>
      </c>
      <c r="D389" s="141">
        <f>D390</f>
        <v>200</v>
      </c>
      <c r="E389" s="141">
        <f>E390</f>
        <v>200</v>
      </c>
      <c r="F389" s="141">
        <f t="shared" ref="F389:H389" si="149">F390</f>
        <v>0</v>
      </c>
      <c r="G389" s="141">
        <f t="shared" si="149"/>
        <v>0</v>
      </c>
      <c r="H389" s="141">
        <f t="shared" si="149"/>
        <v>0</v>
      </c>
    </row>
    <row r="390" spans="1:8" ht="19.7" customHeight="1" x14ac:dyDescent="0.25">
      <c r="A390" s="142">
        <v>32</v>
      </c>
      <c r="B390" s="143" t="s">
        <v>37</v>
      </c>
      <c r="C390" s="144">
        <f>C391+C393</f>
        <v>0</v>
      </c>
      <c r="D390" s="144">
        <f>D391+D393</f>
        <v>200</v>
      </c>
      <c r="E390" s="144">
        <f>E391+E393</f>
        <v>200</v>
      </c>
      <c r="F390" s="144">
        <f t="shared" ref="F390:H390" si="150">F391+F393</f>
        <v>0</v>
      </c>
      <c r="G390" s="144">
        <f t="shared" si="150"/>
        <v>0</v>
      </c>
      <c r="H390" s="144">
        <f t="shared" si="150"/>
        <v>0</v>
      </c>
    </row>
    <row r="391" spans="1:8" ht="19.7" customHeight="1" x14ac:dyDescent="0.25">
      <c r="A391" s="142">
        <v>321</v>
      </c>
      <c r="B391" s="143" t="s">
        <v>38</v>
      </c>
      <c r="C391" s="144">
        <f>C392</f>
        <v>0</v>
      </c>
      <c r="D391" s="144">
        <f>D392</f>
        <v>200</v>
      </c>
      <c r="E391" s="144">
        <f>E392</f>
        <v>200</v>
      </c>
      <c r="F391" s="144">
        <f t="shared" ref="F391:H391" si="151">F392</f>
        <v>0</v>
      </c>
      <c r="G391" s="144">
        <f t="shared" si="151"/>
        <v>0</v>
      </c>
      <c r="H391" s="144">
        <f t="shared" si="151"/>
        <v>0</v>
      </c>
    </row>
    <row r="392" spans="1:8" ht="19.7" customHeight="1" x14ac:dyDescent="0.25">
      <c r="A392" s="145">
        <v>3211</v>
      </c>
      <c r="B392" s="146" t="s">
        <v>40</v>
      </c>
      <c r="C392" s="147">
        <v>0</v>
      </c>
      <c r="D392" s="147">
        <v>200</v>
      </c>
      <c r="E392" s="147">
        <v>200</v>
      </c>
      <c r="F392" s="147">
        <v>0</v>
      </c>
      <c r="G392" s="147">
        <v>0</v>
      </c>
      <c r="H392" s="147">
        <v>0</v>
      </c>
    </row>
    <row r="393" spans="1:8" ht="19.7" customHeight="1" x14ac:dyDescent="0.25">
      <c r="A393" s="142">
        <v>329</v>
      </c>
      <c r="B393" s="143" t="s">
        <v>67</v>
      </c>
      <c r="C393" s="144">
        <f>C394</f>
        <v>0</v>
      </c>
      <c r="D393" s="144">
        <f>D394</f>
        <v>0</v>
      </c>
      <c r="E393" s="144">
        <f>E394</f>
        <v>0</v>
      </c>
      <c r="F393" s="144">
        <f t="shared" ref="F393:H393" si="152">F394</f>
        <v>0</v>
      </c>
      <c r="G393" s="144">
        <f t="shared" si="152"/>
        <v>0</v>
      </c>
      <c r="H393" s="144">
        <f t="shared" si="152"/>
        <v>0</v>
      </c>
    </row>
    <row r="394" spans="1:8" ht="19.7" customHeight="1" x14ac:dyDescent="0.25">
      <c r="A394" s="145">
        <v>3293</v>
      </c>
      <c r="B394" s="146" t="s">
        <v>71</v>
      </c>
      <c r="C394" s="147">
        <v>0</v>
      </c>
      <c r="D394" s="147">
        <v>0</v>
      </c>
      <c r="E394" s="147">
        <v>0</v>
      </c>
      <c r="F394" s="147">
        <v>0</v>
      </c>
      <c r="G394" s="147">
        <v>0</v>
      </c>
      <c r="H394" s="147">
        <v>0</v>
      </c>
    </row>
    <row r="395" spans="1:8" ht="19.7" customHeight="1" x14ac:dyDescent="0.25">
      <c r="A395" s="145"/>
      <c r="B395" s="146"/>
      <c r="C395" s="147"/>
      <c r="D395" s="147"/>
      <c r="E395" s="147"/>
      <c r="F395" s="147"/>
      <c r="G395" s="144"/>
      <c r="H395" s="144"/>
    </row>
    <row r="396" spans="1:8" ht="19.7" customHeight="1" x14ac:dyDescent="0.25">
      <c r="A396" s="316" t="s">
        <v>256</v>
      </c>
      <c r="B396" s="317"/>
      <c r="C396" s="151">
        <f>C389</f>
        <v>0</v>
      </c>
      <c r="D396" s="151">
        <f>D389</f>
        <v>200</v>
      </c>
      <c r="E396" s="151">
        <f>E389</f>
        <v>200</v>
      </c>
      <c r="F396" s="151">
        <f t="shared" ref="F396:H396" si="153">F389</f>
        <v>0</v>
      </c>
      <c r="G396" s="151">
        <f t="shared" si="153"/>
        <v>0</v>
      </c>
      <c r="H396" s="151">
        <f t="shared" si="153"/>
        <v>0</v>
      </c>
    </row>
    <row r="397" spans="1:8" ht="19.7" customHeight="1" x14ac:dyDescent="0.25">
      <c r="A397" s="168"/>
      <c r="B397" s="168"/>
      <c r="C397" s="160"/>
      <c r="D397" s="160"/>
      <c r="E397" s="160"/>
      <c r="F397" s="160"/>
      <c r="G397" s="130"/>
      <c r="H397" s="161"/>
    </row>
    <row r="398" spans="1:8" ht="19.7" customHeight="1" x14ac:dyDescent="0.25">
      <c r="A398" s="359" t="s">
        <v>120</v>
      </c>
      <c r="B398" s="338"/>
      <c r="C398" s="162"/>
      <c r="D398" s="130"/>
      <c r="E398" s="130"/>
      <c r="F398" s="130"/>
      <c r="G398" s="130"/>
      <c r="H398" s="171"/>
    </row>
    <row r="399" spans="1:8" ht="19.7" customHeight="1" x14ac:dyDescent="0.25">
      <c r="A399" s="36" t="s">
        <v>1</v>
      </c>
      <c r="B399" s="36" t="s">
        <v>14</v>
      </c>
      <c r="C399" s="36" t="s">
        <v>364</v>
      </c>
      <c r="D399" s="36" t="s">
        <v>359</v>
      </c>
      <c r="E399" s="36" t="s">
        <v>360</v>
      </c>
      <c r="F399" s="36" t="s">
        <v>361</v>
      </c>
      <c r="G399" s="36" t="s">
        <v>362</v>
      </c>
      <c r="H399" s="36" t="s">
        <v>363</v>
      </c>
    </row>
    <row r="400" spans="1:8" ht="19.7" customHeight="1" x14ac:dyDescent="0.25">
      <c r="A400" s="140">
        <v>3</v>
      </c>
      <c r="B400" s="140" t="s">
        <v>270</v>
      </c>
      <c r="C400" s="141">
        <f>C401</f>
        <v>0</v>
      </c>
      <c r="D400" s="141">
        <f>D401</f>
        <v>0</v>
      </c>
      <c r="E400" s="141">
        <f>E401</f>
        <v>37.46</v>
      </c>
      <c r="F400" s="141">
        <f t="shared" ref="F400:G400" si="154">F401</f>
        <v>0</v>
      </c>
      <c r="G400" s="141">
        <f t="shared" si="154"/>
        <v>0</v>
      </c>
      <c r="H400" s="141">
        <f>F400/E400*100</f>
        <v>0</v>
      </c>
    </row>
    <row r="401" spans="1:8" ht="19.7" customHeight="1" x14ac:dyDescent="0.25">
      <c r="A401" s="142">
        <v>32</v>
      </c>
      <c r="B401" s="143" t="s">
        <v>37</v>
      </c>
      <c r="C401" s="144">
        <f t="shared" ref="C401:H402" si="155">C402</f>
        <v>0</v>
      </c>
      <c r="D401" s="144">
        <f t="shared" si="155"/>
        <v>0</v>
      </c>
      <c r="E401" s="144">
        <f t="shared" si="155"/>
        <v>37.46</v>
      </c>
      <c r="F401" s="144">
        <f t="shared" si="155"/>
        <v>0</v>
      </c>
      <c r="G401" s="144">
        <f t="shared" si="155"/>
        <v>0</v>
      </c>
      <c r="H401" s="144">
        <f t="shared" si="155"/>
        <v>0</v>
      </c>
    </row>
    <row r="402" spans="1:8" ht="19.7" customHeight="1" x14ac:dyDescent="0.25">
      <c r="A402" s="142">
        <v>322</v>
      </c>
      <c r="B402" s="143" t="s">
        <v>45</v>
      </c>
      <c r="C402" s="144">
        <f t="shared" si="155"/>
        <v>0</v>
      </c>
      <c r="D402" s="144">
        <f t="shared" si="155"/>
        <v>0</v>
      </c>
      <c r="E402" s="144">
        <f t="shared" si="155"/>
        <v>37.46</v>
      </c>
      <c r="F402" s="144">
        <f t="shared" si="155"/>
        <v>0</v>
      </c>
      <c r="G402" s="144">
        <f t="shared" si="155"/>
        <v>0</v>
      </c>
      <c r="H402" s="144">
        <f t="shared" si="155"/>
        <v>0</v>
      </c>
    </row>
    <row r="403" spans="1:8" ht="19.7" customHeight="1" x14ac:dyDescent="0.25">
      <c r="A403" s="145">
        <v>3221</v>
      </c>
      <c r="B403" s="146" t="s">
        <v>136</v>
      </c>
      <c r="C403" s="147">
        <v>0</v>
      </c>
      <c r="D403" s="147">
        <v>0</v>
      </c>
      <c r="E403" s="147">
        <v>37.46</v>
      </c>
      <c r="F403" s="147">
        <v>0</v>
      </c>
      <c r="G403" s="147">
        <v>0</v>
      </c>
      <c r="H403" s="147">
        <v>0</v>
      </c>
    </row>
    <row r="404" spans="1:8" ht="19.7" customHeight="1" x14ac:dyDescent="0.25">
      <c r="A404" s="316" t="s">
        <v>257</v>
      </c>
      <c r="B404" s="317"/>
      <c r="C404" s="151">
        <f>C400</f>
        <v>0</v>
      </c>
      <c r="D404" s="151">
        <f>D400</f>
        <v>0</v>
      </c>
      <c r="E404" s="151">
        <f>E400</f>
        <v>37.46</v>
      </c>
      <c r="F404" s="151">
        <f t="shared" ref="F404:H404" si="156">F400</f>
        <v>0</v>
      </c>
      <c r="G404" s="151">
        <f t="shared" si="156"/>
        <v>0</v>
      </c>
      <c r="H404" s="151">
        <f t="shared" si="156"/>
        <v>0</v>
      </c>
    </row>
    <row r="405" spans="1:8" ht="65.25" customHeight="1" x14ac:dyDescent="0.25">
      <c r="A405" s="30"/>
      <c r="B405" s="30"/>
      <c r="C405" s="185"/>
      <c r="D405" s="157"/>
      <c r="E405" s="206"/>
      <c r="F405" s="157"/>
      <c r="G405" s="157"/>
      <c r="H405" s="186"/>
    </row>
    <row r="406" spans="1:8" ht="19.7" customHeight="1" x14ac:dyDescent="0.25">
      <c r="A406" s="47" t="s">
        <v>121</v>
      </c>
      <c r="B406" s="168"/>
      <c r="C406" s="162"/>
      <c r="D406" s="130"/>
      <c r="E406" s="130"/>
      <c r="F406" s="130"/>
      <c r="G406" s="130"/>
      <c r="H406" s="171"/>
    </row>
    <row r="407" spans="1:8" ht="19.7" customHeight="1" x14ac:dyDescent="0.25">
      <c r="A407" s="36" t="s">
        <v>1</v>
      </c>
      <c r="B407" s="36" t="s">
        <v>14</v>
      </c>
      <c r="C407" s="36" t="s">
        <v>364</v>
      </c>
      <c r="D407" s="36" t="s">
        <v>359</v>
      </c>
      <c r="E407" s="36" t="s">
        <v>360</v>
      </c>
      <c r="F407" s="36" t="s">
        <v>361</v>
      </c>
      <c r="G407" s="36" t="s">
        <v>362</v>
      </c>
      <c r="H407" s="36" t="s">
        <v>363</v>
      </c>
    </row>
    <row r="408" spans="1:8" ht="19.7" customHeight="1" x14ac:dyDescent="0.25">
      <c r="A408" s="140">
        <v>3</v>
      </c>
      <c r="B408" s="140" t="s">
        <v>270</v>
      </c>
      <c r="C408" s="141">
        <f>C409+C418+C426</f>
        <v>888243.17</v>
      </c>
      <c r="D408" s="141">
        <f>D409+D418+D426</f>
        <v>1157272.3</v>
      </c>
      <c r="E408" s="141">
        <f>E409+E418+E426</f>
        <v>1459118.35</v>
      </c>
      <c r="F408" s="141">
        <f t="shared" ref="F408:H408" si="157">F409+F418+F426</f>
        <v>1468305.9</v>
      </c>
      <c r="G408" s="141">
        <f t="shared" si="157"/>
        <v>1470248.51</v>
      </c>
      <c r="H408" s="141">
        <f t="shared" si="157"/>
        <v>1477606.6500000001</v>
      </c>
    </row>
    <row r="409" spans="1:8" ht="19.7" customHeight="1" x14ac:dyDescent="0.25">
      <c r="A409" s="142">
        <v>31</v>
      </c>
      <c r="B409" s="143" t="s">
        <v>27</v>
      </c>
      <c r="C409" s="144">
        <f>C410+C413+C415</f>
        <v>852757.91</v>
      </c>
      <c r="D409" s="144">
        <f>D410+D413+D415</f>
        <v>1122059.3</v>
      </c>
      <c r="E409" s="144">
        <f>E410+E413+E415</f>
        <v>1420394.35</v>
      </c>
      <c r="F409" s="144">
        <f t="shared" ref="F409:H409" si="158">F410+F413+F415</f>
        <v>1429273.9</v>
      </c>
      <c r="G409" s="144">
        <f t="shared" si="158"/>
        <v>1431216.51</v>
      </c>
      <c r="H409" s="144">
        <f t="shared" si="158"/>
        <v>1438574.6500000001</v>
      </c>
    </row>
    <row r="410" spans="1:8" ht="19.7" customHeight="1" x14ac:dyDescent="0.25">
      <c r="A410" s="142">
        <v>311</v>
      </c>
      <c r="B410" s="143" t="s">
        <v>122</v>
      </c>
      <c r="C410" s="144">
        <f>C411+C412</f>
        <v>702792.5</v>
      </c>
      <c r="D410" s="144">
        <f>D411+D412</f>
        <v>921204.37</v>
      </c>
      <c r="E410" s="144">
        <f>E411+E412</f>
        <v>1172571.71</v>
      </c>
      <c r="F410" s="144">
        <f t="shared" ref="F410:H410" si="159">F411+F412</f>
        <v>1183754.55</v>
      </c>
      <c r="G410" s="144">
        <f t="shared" si="159"/>
        <v>1189636.33</v>
      </c>
      <c r="H410" s="144">
        <f t="shared" si="159"/>
        <v>1195547.52</v>
      </c>
    </row>
    <row r="411" spans="1:8" ht="19.7" customHeight="1" x14ac:dyDescent="0.25">
      <c r="A411" s="145">
        <v>3111</v>
      </c>
      <c r="B411" s="146" t="s">
        <v>29</v>
      </c>
      <c r="C411" s="205">
        <v>695668.79</v>
      </c>
      <c r="D411" s="147">
        <v>913704.37</v>
      </c>
      <c r="E411" s="147">
        <v>1165171.71</v>
      </c>
      <c r="F411" s="147">
        <v>1176354.55</v>
      </c>
      <c r="G411" s="147">
        <v>1182236.33</v>
      </c>
      <c r="H411" s="147">
        <v>1188147.52</v>
      </c>
    </row>
    <row r="412" spans="1:8" ht="19.7" customHeight="1" x14ac:dyDescent="0.25">
      <c r="A412" s="145">
        <v>3114</v>
      </c>
      <c r="B412" s="146" t="s">
        <v>31</v>
      </c>
      <c r="C412" s="205">
        <v>7123.71</v>
      </c>
      <c r="D412" s="147">
        <v>7500</v>
      </c>
      <c r="E412" s="147">
        <v>7400</v>
      </c>
      <c r="F412" s="147">
        <v>7400</v>
      </c>
      <c r="G412" s="147">
        <v>7400</v>
      </c>
      <c r="H412" s="147">
        <v>7400</v>
      </c>
    </row>
    <row r="413" spans="1:8" ht="19.7" customHeight="1" x14ac:dyDescent="0.25">
      <c r="A413" s="142">
        <v>312</v>
      </c>
      <c r="B413" s="143" t="s">
        <v>123</v>
      </c>
      <c r="C413" s="144">
        <f>C414</f>
        <v>37014.54</v>
      </c>
      <c r="D413" s="144">
        <f>D414</f>
        <v>48856.21</v>
      </c>
      <c r="E413" s="144">
        <f>E414</f>
        <v>54348.31</v>
      </c>
      <c r="F413" s="144">
        <f t="shared" ref="F413:H413" si="160">F414</f>
        <v>48605.22</v>
      </c>
      <c r="G413" s="144">
        <f t="shared" si="160"/>
        <v>45577.99</v>
      </c>
      <c r="H413" s="144">
        <f t="shared" si="160"/>
        <v>46051.03</v>
      </c>
    </row>
    <row r="414" spans="1:8" ht="19.7" customHeight="1" x14ac:dyDescent="0.25">
      <c r="A414" s="145">
        <v>3121</v>
      </c>
      <c r="B414" s="146" t="s">
        <v>124</v>
      </c>
      <c r="C414" s="205">
        <v>37014.54</v>
      </c>
      <c r="D414" s="147">
        <v>48856.21</v>
      </c>
      <c r="E414" s="147">
        <v>54348.31</v>
      </c>
      <c r="F414" s="147">
        <v>48605.22</v>
      </c>
      <c r="G414" s="147">
        <v>45577.99</v>
      </c>
      <c r="H414" s="147">
        <v>46051.03</v>
      </c>
    </row>
    <row r="415" spans="1:8" ht="19.7" customHeight="1" x14ac:dyDescent="0.25">
      <c r="A415" s="142">
        <v>313</v>
      </c>
      <c r="B415" s="143" t="s">
        <v>34</v>
      </c>
      <c r="C415" s="144">
        <f>C416+C417</f>
        <v>112950.87</v>
      </c>
      <c r="D415" s="144">
        <f>D416+D417</f>
        <v>151998.72</v>
      </c>
      <c r="E415" s="144">
        <f>E416+E417</f>
        <v>193474.33</v>
      </c>
      <c r="F415" s="144">
        <f t="shared" ref="F415:H415" si="161">F416+F417</f>
        <v>196914.13</v>
      </c>
      <c r="G415" s="144">
        <f t="shared" si="161"/>
        <v>196002.19</v>
      </c>
      <c r="H415" s="144">
        <f t="shared" si="161"/>
        <v>196976.1</v>
      </c>
    </row>
    <row r="416" spans="1:8" ht="19.7" customHeight="1" x14ac:dyDescent="0.25">
      <c r="A416" s="145">
        <v>3132</v>
      </c>
      <c r="B416" s="146" t="s">
        <v>125</v>
      </c>
      <c r="C416" s="205">
        <v>112950.87</v>
      </c>
      <c r="D416" s="147">
        <v>151998.72</v>
      </c>
      <c r="E416" s="147">
        <v>193474.33</v>
      </c>
      <c r="F416" s="147">
        <v>196914.13</v>
      </c>
      <c r="G416" s="147">
        <v>196002.19</v>
      </c>
      <c r="H416" s="147">
        <v>196976.1</v>
      </c>
    </row>
    <row r="417" spans="1:8" ht="19.7" customHeight="1" x14ac:dyDescent="0.25">
      <c r="A417" s="145">
        <v>3133</v>
      </c>
      <c r="B417" s="146" t="s">
        <v>126</v>
      </c>
      <c r="C417" s="144">
        <v>0</v>
      </c>
      <c r="D417" s="147">
        <v>0</v>
      </c>
      <c r="E417" s="147">
        <v>0</v>
      </c>
      <c r="F417" s="147">
        <v>0</v>
      </c>
      <c r="G417" s="147">
        <v>0</v>
      </c>
      <c r="H417" s="147">
        <v>0</v>
      </c>
    </row>
    <row r="418" spans="1:8" ht="19.7" customHeight="1" x14ac:dyDescent="0.25">
      <c r="A418" s="142">
        <v>32</v>
      </c>
      <c r="B418" s="143" t="s">
        <v>37</v>
      </c>
      <c r="C418" s="144">
        <f>C419+C421+C424</f>
        <v>35485.259999999995</v>
      </c>
      <c r="D418" s="144">
        <f>D419+D421+D424</f>
        <v>35213</v>
      </c>
      <c r="E418" s="144">
        <f>E419+E421+E424</f>
        <v>38724</v>
      </c>
      <c r="F418" s="144">
        <f t="shared" ref="F418:H418" si="162">F419+F421+F424</f>
        <v>39032</v>
      </c>
      <c r="G418" s="144">
        <f t="shared" si="162"/>
        <v>39032</v>
      </c>
      <c r="H418" s="144">
        <f t="shared" si="162"/>
        <v>39032</v>
      </c>
    </row>
    <row r="419" spans="1:8" ht="19.7" customHeight="1" x14ac:dyDescent="0.25">
      <c r="A419" s="142">
        <v>321</v>
      </c>
      <c r="B419" s="143" t="s">
        <v>38</v>
      </c>
      <c r="C419" s="144">
        <f>C420</f>
        <v>32821.85</v>
      </c>
      <c r="D419" s="144">
        <f>D420</f>
        <v>31853</v>
      </c>
      <c r="E419" s="144">
        <f>E420</f>
        <v>35000</v>
      </c>
      <c r="F419" s="144">
        <f t="shared" ref="F419:H419" si="163">F420</f>
        <v>35000</v>
      </c>
      <c r="G419" s="144">
        <f t="shared" si="163"/>
        <v>35000</v>
      </c>
      <c r="H419" s="144">
        <f t="shared" si="163"/>
        <v>35000</v>
      </c>
    </row>
    <row r="420" spans="1:8" ht="19.7" customHeight="1" x14ac:dyDescent="0.25">
      <c r="A420" s="145">
        <v>3212</v>
      </c>
      <c r="B420" s="146" t="s">
        <v>127</v>
      </c>
      <c r="C420" s="205">
        <v>32821.85</v>
      </c>
      <c r="D420" s="147">
        <v>31853</v>
      </c>
      <c r="E420" s="147">
        <v>35000</v>
      </c>
      <c r="F420" s="147">
        <v>35000</v>
      </c>
      <c r="G420" s="147">
        <v>35000</v>
      </c>
      <c r="H420" s="147">
        <v>35000</v>
      </c>
    </row>
    <row r="421" spans="1:8" ht="19.7" customHeight="1" x14ac:dyDescent="0.25">
      <c r="A421" s="142">
        <v>323</v>
      </c>
      <c r="B421" s="143" t="s">
        <v>53</v>
      </c>
      <c r="C421" s="144">
        <f>C422+C423</f>
        <v>0</v>
      </c>
      <c r="D421" s="144">
        <f>D422+D423</f>
        <v>0</v>
      </c>
      <c r="E421" s="144">
        <f>E422+E423</f>
        <v>0</v>
      </c>
      <c r="F421" s="144">
        <f t="shared" ref="F421:H421" si="164">F422+F423</f>
        <v>0</v>
      </c>
      <c r="G421" s="144">
        <f t="shared" si="164"/>
        <v>0</v>
      </c>
      <c r="H421" s="144">
        <f t="shared" si="164"/>
        <v>0</v>
      </c>
    </row>
    <row r="422" spans="1:8" ht="19.7" customHeight="1" x14ac:dyDescent="0.25">
      <c r="A422" s="145">
        <v>3236</v>
      </c>
      <c r="B422" s="146" t="s">
        <v>128</v>
      </c>
      <c r="C422" s="147">
        <v>0</v>
      </c>
      <c r="D422" s="147">
        <v>0</v>
      </c>
      <c r="E422" s="147">
        <v>0</v>
      </c>
      <c r="F422" s="147">
        <v>0</v>
      </c>
      <c r="G422" s="147">
        <v>0</v>
      </c>
      <c r="H422" s="147">
        <v>0</v>
      </c>
    </row>
    <row r="423" spans="1:8" ht="19.7" customHeight="1" x14ac:dyDescent="0.25">
      <c r="A423" s="145">
        <v>3237</v>
      </c>
      <c r="B423" s="146" t="s">
        <v>61</v>
      </c>
      <c r="C423" s="147">
        <v>0</v>
      </c>
      <c r="D423" s="147">
        <v>0</v>
      </c>
      <c r="E423" s="147">
        <v>0</v>
      </c>
      <c r="F423" s="147">
        <v>0</v>
      </c>
      <c r="G423" s="147">
        <v>0</v>
      </c>
      <c r="H423" s="147">
        <v>0</v>
      </c>
    </row>
    <row r="424" spans="1:8" ht="19.7" customHeight="1" x14ac:dyDescent="0.25">
      <c r="A424" s="142">
        <v>329</v>
      </c>
      <c r="B424" s="143" t="s">
        <v>67</v>
      </c>
      <c r="C424" s="144">
        <f>C425</f>
        <v>2663.41</v>
      </c>
      <c r="D424" s="144">
        <f>D425</f>
        <v>3360</v>
      </c>
      <c r="E424" s="144">
        <f>E425</f>
        <v>3724</v>
      </c>
      <c r="F424" s="144">
        <f t="shared" ref="F424:H424" si="165">F425</f>
        <v>4032</v>
      </c>
      <c r="G424" s="144">
        <f t="shared" si="165"/>
        <v>4032</v>
      </c>
      <c r="H424" s="144">
        <f t="shared" si="165"/>
        <v>4032</v>
      </c>
    </row>
    <row r="425" spans="1:8" ht="19.7" customHeight="1" x14ac:dyDescent="0.25">
      <c r="A425" s="145">
        <v>3295</v>
      </c>
      <c r="B425" s="146" t="s">
        <v>73</v>
      </c>
      <c r="C425" s="205">
        <v>2663.41</v>
      </c>
      <c r="D425" s="147">
        <v>3360</v>
      </c>
      <c r="E425" s="147">
        <v>3724</v>
      </c>
      <c r="F425" s="147">
        <v>4032</v>
      </c>
      <c r="G425" s="147">
        <v>4032</v>
      </c>
      <c r="H425" s="147">
        <v>4032</v>
      </c>
    </row>
    <row r="426" spans="1:8" ht="19.7" customHeight="1" x14ac:dyDescent="0.25">
      <c r="A426" s="142">
        <v>34</v>
      </c>
      <c r="B426" s="143" t="s">
        <v>75</v>
      </c>
      <c r="C426" s="144">
        <f t="shared" ref="C426:H427" si="166">C427</f>
        <v>0</v>
      </c>
      <c r="D426" s="144">
        <f t="shared" si="166"/>
        <v>0</v>
      </c>
      <c r="E426" s="144">
        <f t="shared" si="166"/>
        <v>0</v>
      </c>
      <c r="F426" s="144">
        <f t="shared" si="166"/>
        <v>0</v>
      </c>
      <c r="G426" s="144">
        <f t="shared" si="166"/>
        <v>0</v>
      </c>
      <c r="H426" s="144">
        <f t="shared" si="166"/>
        <v>0</v>
      </c>
    </row>
    <row r="427" spans="1:8" ht="19.7" customHeight="1" x14ac:dyDescent="0.25">
      <c r="A427" s="142">
        <v>343</v>
      </c>
      <c r="B427" s="143" t="s">
        <v>76</v>
      </c>
      <c r="C427" s="144">
        <f>C428</f>
        <v>0</v>
      </c>
      <c r="D427" s="144">
        <f t="shared" si="166"/>
        <v>0</v>
      </c>
      <c r="E427" s="144">
        <f t="shared" si="166"/>
        <v>0</v>
      </c>
      <c r="F427" s="144">
        <f t="shared" si="166"/>
        <v>0</v>
      </c>
      <c r="G427" s="144">
        <f t="shared" si="166"/>
        <v>0</v>
      </c>
      <c r="H427" s="144">
        <f t="shared" si="166"/>
        <v>0</v>
      </c>
    </row>
    <row r="428" spans="1:8" ht="19.7" customHeight="1" x14ac:dyDescent="0.25">
      <c r="A428" s="145">
        <v>3433</v>
      </c>
      <c r="B428" s="146" t="s">
        <v>79</v>
      </c>
      <c r="C428" s="144">
        <v>0</v>
      </c>
      <c r="D428" s="147">
        <v>0</v>
      </c>
      <c r="E428" s="147">
        <v>0</v>
      </c>
      <c r="F428" s="147">
        <v>0</v>
      </c>
      <c r="G428" s="147">
        <v>0</v>
      </c>
      <c r="H428" s="147">
        <v>0</v>
      </c>
    </row>
    <row r="429" spans="1:8" ht="19.7" customHeight="1" x14ac:dyDescent="0.25">
      <c r="A429" s="316" t="s">
        <v>258</v>
      </c>
      <c r="B429" s="317"/>
      <c r="C429" s="151">
        <f>C408</f>
        <v>888243.17</v>
      </c>
      <c r="D429" s="151">
        <f>D408</f>
        <v>1157272.3</v>
      </c>
      <c r="E429" s="151">
        <f>E408</f>
        <v>1459118.35</v>
      </c>
      <c r="F429" s="151">
        <f t="shared" ref="F429:H429" si="167">F408</f>
        <v>1468305.9</v>
      </c>
      <c r="G429" s="151">
        <f t="shared" si="167"/>
        <v>1470248.51</v>
      </c>
      <c r="H429" s="151">
        <f t="shared" si="167"/>
        <v>1477606.6500000001</v>
      </c>
    </row>
    <row r="430" spans="1:8" ht="19.7" customHeight="1" x14ac:dyDescent="0.25">
      <c r="A430" s="30"/>
      <c r="B430" s="30"/>
      <c r="C430" s="185"/>
      <c r="D430" s="157"/>
      <c r="E430" s="157"/>
      <c r="F430" s="157"/>
      <c r="G430" s="157"/>
      <c r="H430" s="186"/>
    </row>
    <row r="431" spans="1:8" ht="19.7" customHeight="1" x14ac:dyDescent="0.25">
      <c r="A431" s="358" t="s">
        <v>129</v>
      </c>
      <c r="B431" s="353"/>
      <c r="C431" s="130"/>
      <c r="D431" s="130"/>
      <c r="E431" s="130"/>
      <c r="F431" s="130"/>
      <c r="G431" s="130"/>
      <c r="H431" s="171"/>
    </row>
    <row r="432" spans="1:8" ht="19.7" customHeight="1" x14ac:dyDescent="0.25">
      <c r="A432" s="36" t="s">
        <v>1</v>
      </c>
      <c r="B432" s="36" t="s">
        <v>14</v>
      </c>
      <c r="C432" s="36" t="s">
        <v>364</v>
      </c>
      <c r="D432" s="36" t="s">
        <v>359</v>
      </c>
      <c r="E432" s="36" t="s">
        <v>360</v>
      </c>
      <c r="F432" s="36" t="s">
        <v>361</v>
      </c>
      <c r="G432" s="36" t="s">
        <v>362</v>
      </c>
      <c r="H432" s="36" t="s">
        <v>363</v>
      </c>
    </row>
    <row r="433" spans="1:8" ht="19.7" customHeight="1" x14ac:dyDescent="0.25">
      <c r="A433" s="140">
        <v>3</v>
      </c>
      <c r="B433" s="140" t="s">
        <v>270</v>
      </c>
      <c r="C433" s="141">
        <f>C434</f>
        <v>0</v>
      </c>
      <c r="D433" s="141">
        <f>D434</f>
        <v>0</v>
      </c>
      <c r="E433" s="141">
        <f>E434</f>
        <v>592.98</v>
      </c>
      <c r="F433" s="141">
        <f t="shared" ref="F433:H433" si="168">F434</f>
        <v>0</v>
      </c>
      <c r="G433" s="141">
        <f t="shared" si="168"/>
        <v>0</v>
      </c>
      <c r="H433" s="141">
        <f t="shared" si="168"/>
        <v>0</v>
      </c>
    </row>
    <row r="434" spans="1:8" ht="19.7" customHeight="1" x14ac:dyDescent="0.25">
      <c r="A434" s="142">
        <v>32</v>
      </c>
      <c r="B434" s="143" t="s">
        <v>37</v>
      </c>
      <c r="C434" s="207">
        <f>C435+C437</f>
        <v>0</v>
      </c>
      <c r="D434" s="207">
        <f>D435+D437</f>
        <v>0</v>
      </c>
      <c r="E434" s="207">
        <f>E435+E437</f>
        <v>592.98</v>
      </c>
      <c r="F434" s="207">
        <f t="shared" ref="F434:H434" si="169">F435+F437</f>
        <v>0</v>
      </c>
      <c r="G434" s="207">
        <f t="shared" si="169"/>
        <v>0</v>
      </c>
      <c r="H434" s="207">
        <f t="shared" si="169"/>
        <v>0</v>
      </c>
    </row>
    <row r="435" spans="1:8" ht="19.7" customHeight="1" x14ac:dyDescent="0.25">
      <c r="A435" s="142">
        <v>321</v>
      </c>
      <c r="B435" s="143" t="s">
        <v>45</v>
      </c>
      <c r="C435" s="207">
        <f>C436</f>
        <v>0</v>
      </c>
      <c r="D435" s="207">
        <f>D436</f>
        <v>0</v>
      </c>
      <c r="E435" s="207">
        <f>E436</f>
        <v>200</v>
      </c>
      <c r="F435" s="207">
        <f t="shared" ref="F435:H435" si="170">F436</f>
        <v>0</v>
      </c>
      <c r="G435" s="207">
        <f t="shared" si="170"/>
        <v>0</v>
      </c>
      <c r="H435" s="207">
        <f t="shared" si="170"/>
        <v>0</v>
      </c>
    </row>
    <row r="436" spans="1:8" ht="19.7" customHeight="1" x14ac:dyDescent="0.25">
      <c r="A436" s="145">
        <v>3221</v>
      </c>
      <c r="B436" s="146" t="s">
        <v>47</v>
      </c>
      <c r="C436" s="208">
        <v>0</v>
      </c>
      <c r="D436" s="208">
        <v>0</v>
      </c>
      <c r="E436" s="208">
        <v>200</v>
      </c>
      <c r="F436" s="147">
        <v>0</v>
      </c>
      <c r="G436" s="147">
        <v>0</v>
      </c>
      <c r="H436" s="147">
        <v>0</v>
      </c>
    </row>
    <row r="437" spans="1:8" ht="19.7" customHeight="1" x14ac:dyDescent="0.25">
      <c r="A437" s="142">
        <v>323</v>
      </c>
      <c r="B437" s="143" t="s">
        <v>53</v>
      </c>
      <c r="C437" s="207">
        <f>C438+C439</f>
        <v>0</v>
      </c>
      <c r="D437" s="207">
        <f>D438+D439</f>
        <v>0</v>
      </c>
      <c r="E437" s="207">
        <f>E438+E439</f>
        <v>392.98</v>
      </c>
      <c r="F437" s="207">
        <f t="shared" ref="F437:H437" si="171">F438+F439</f>
        <v>0</v>
      </c>
      <c r="G437" s="207">
        <f t="shared" si="171"/>
        <v>0</v>
      </c>
      <c r="H437" s="207">
        <f t="shared" si="171"/>
        <v>0</v>
      </c>
    </row>
    <row r="438" spans="1:8" ht="19.7" customHeight="1" x14ac:dyDescent="0.25">
      <c r="A438" s="145" t="s">
        <v>56</v>
      </c>
      <c r="B438" s="146" t="s">
        <v>57</v>
      </c>
      <c r="C438" s="208">
        <v>0</v>
      </c>
      <c r="D438" s="208">
        <v>0</v>
      </c>
      <c r="E438" s="208">
        <v>200</v>
      </c>
      <c r="F438" s="147">
        <v>0</v>
      </c>
      <c r="G438" s="147">
        <v>0</v>
      </c>
      <c r="H438" s="147">
        <v>0</v>
      </c>
    </row>
    <row r="439" spans="1:8" ht="19.7" customHeight="1" x14ac:dyDescent="0.25">
      <c r="A439" s="145">
        <v>3231</v>
      </c>
      <c r="B439" s="146" t="s">
        <v>55</v>
      </c>
      <c r="C439" s="208">
        <v>0</v>
      </c>
      <c r="D439" s="208">
        <v>0</v>
      </c>
      <c r="E439" s="208">
        <v>192.98</v>
      </c>
      <c r="F439" s="147">
        <v>0</v>
      </c>
      <c r="G439" s="147">
        <v>0</v>
      </c>
      <c r="H439" s="147">
        <v>0</v>
      </c>
    </row>
    <row r="440" spans="1:8" ht="19.7" customHeight="1" x14ac:dyDescent="0.25">
      <c r="A440" s="316" t="s">
        <v>262</v>
      </c>
      <c r="B440" s="317"/>
      <c r="C440" s="151">
        <f>C433</f>
        <v>0</v>
      </c>
      <c r="D440" s="151">
        <f>D433</f>
        <v>0</v>
      </c>
      <c r="E440" s="151">
        <f>E433</f>
        <v>592.98</v>
      </c>
      <c r="F440" s="151">
        <f t="shared" ref="F440:H440" si="172">F433</f>
        <v>0</v>
      </c>
      <c r="G440" s="151">
        <f t="shared" si="172"/>
        <v>0</v>
      </c>
      <c r="H440" s="151">
        <f t="shared" si="172"/>
        <v>0</v>
      </c>
    </row>
    <row r="441" spans="1:8" ht="19.7" customHeight="1" x14ac:dyDescent="0.25">
      <c r="A441" s="185"/>
      <c r="B441" s="209"/>
      <c r="C441" s="206"/>
      <c r="D441" s="206"/>
      <c r="E441" s="206"/>
      <c r="F441" s="206"/>
      <c r="G441" s="206"/>
      <c r="H441" s="210"/>
    </row>
    <row r="442" spans="1:8" ht="19.7" customHeight="1" x14ac:dyDescent="0.25">
      <c r="A442" s="48" t="s">
        <v>368</v>
      </c>
      <c r="B442" s="182"/>
      <c r="C442" s="130"/>
      <c r="D442" s="130"/>
      <c r="E442" s="130"/>
      <c r="F442" s="130"/>
      <c r="G442" s="130"/>
      <c r="H442" s="171"/>
    </row>
    <row r="443" spans="1:8" ht="19.7" customHeight="1" x14ac:dyDescent="0.25">
      <c r="A443" s="36" t="s">
        <v>1</v>
      </c>
      <c r="B443" s="36" t="s">
        <v>14</v>
      </c>
      <c r="C443" s="36" t="s">
        <v>364</v>
      </c>
      <c r="D443" s="36" t="s">
        <v>359</v>
      </c>
      <c r="E443" s="36" t="s">
        <v>360</v>
      </c>
      <c r="F443" s="36" t="s">
        <v>361</v>
      </c>
      <c r="G443" s="36" t="s">
        <v>362</v>
      </c>
      <c r="H443" s="36" t="s">
        <v>363</v>
      </c>
    </row>
    <row r="444" spans="1:8" ht="19.7" customHeight="1" x14ac:dyDescent="0.25">
      <c r="A444" s="211">
        <v>3</v>
      </c>
      <c r="B444" s="212" t="s">
        <v>270</v>
      </c>
      <c r="C444" s="213">
        <f>C445</f>
        <v>105</v>
      </c>
      <c r="D444" s="213">
        <f t="shared" ref="D444:H444" si="173">D445</f>
        <v>0</v>
      </c>
      <c r="E444" s="213">
        <f t="shared" si="173"/>
        <v>2000</v>
      </c>
      <c r="F444" s="213">
        <f t="shared" si="173"/>
        <v>0</v>
      </c>
      <c r="G444" s="213">
        <f t="shared" si="173"/>
        <v>0</v>
      </c>
      <c r="H444" s="213">
        <f t="shared" si="173"/>
        <v>0</v>
      </c>
    </row>
    <row r="445" spans="1:8" ht="19.7" customHeight="1" x14ac:dyDescent="0.25">
      <c r="A445" s="163">
        <v>32</v>
      </c>
      <c r="B445" s="163" t="s">
        <v>37</v>
      </c>
      <c r="C445" s="144">
        <f>C446+C448+C452+C454</f>
        <v>105</v>
      </c>
      <c r="D445" s="144">
        <f t="shared" ref="D445:H445" si="174">D446+D448+D452+D454</f>
        <v>0</v>
      </c>
      <c r="E445" s="144">
        <f t="shared" si="174"/>
        <v>2000</v>
      </c>
      <c r="F445" s="144">
        <f t="shared" si="174"/>
        <v>0</v>
      </c>
      <c r="G445" s="144">
        <f t="shared" si="174"/>
        <v>0</v>
      </c>
      <c r="H445" s="144">
        <f t="shared" si="174"/>
        <v>0</v>
      </c>
    </row>
    <row r="446" spans="1:8" ht="19.7" customHeight="1" x14ac:dyDescent="0.25">
      <c r="A446" s="142">
        <v>321</v>
      </c>
      <c r="B446" s="143" t="s">
        <v>38</v>
      </c>
      <c r="C446" s="144">
        <f>C447</f>
        <v>105</v>
      </c>
      <c r="D446" s="144">
        <f>D447</f>
        <v>0</v>
      </c>
      <c r="E446" s="144">
        <f>E447</f>
        <v>400</v>
      </c>
      <c r="F446" s="144">
        <f t="shared" ref="F446:H446" si="175">F447</f>
        <v>0</v>
      </c>
      <c r="G446" s="144">
        <f t="shared" si="175"/>
        <v>0</v>
      </c>
      <c r="H446" s="144">
        <f t="shared" si="175"/>
        <v>0</v>
      </c>
    </row>
    <row r="447" spans="1:8" ht="19.7" customHeight="1" x14ac:dyDescent="0.25">
      <c r="A447" s="145">
        <v>3211</v>
      </c>
      <c r="B447" s="146" t="s">
        <v>40</v>
      </c>
      <c r="C447" s="147">
        <v>105</v>
      </c>
      <c r="D447" s="147">
        <v>0</v>
      </c>
      <c r="E447" s="147">
        <v>400</v>
      </c>
      <c r="F447" s="214">
        <v>0</v>
      </c>
      <c r="G447" s="147">
        <v>0</v>
      </c>
      <c r="H447" s="154">
        <v>0</v>
      </c>
    </row>
    <row r="448" spans="1:8" ht="19.7" customHeight="1" x14ac:dyDescent="0.25">
      <c r="A448" s="142">
        <v>322</v>
      </c>
      <c r="B448" s="148" t="s">
        <v>45</v>
      </c>
      <c r="C448" s="144">
        <f>C449+C450+C451</f>
        <v>0</v>
      </c>
      <c r="D448" s="144">
        <f t="shared" ref="D448:H448" si="176">D449+D450+D451</f>
        <v>0</v>
      </c>
      <c r="E448" s="144">
        <f t="shared" si="176"/>
        <v>150</v>
      </c>
      <c r="F448" s="144">
        <f t="shared" si="176"/>
        <v>0</v>
      </c>
      <c r="G448" s="144">
        <f t="shared" si="176"/>
        <v>0</v>
      </c>
      <c r="H448" s="144">
        <f t="shared" si="176"/>
        <v>0</v>
      </c>
    </row>
    <row r="449" spans="1:8" ht="19.7" customHeight="1" x14ac:dyDescent="0.25">
      <c r="A449" s="145">
        <v>3221</v>
      </c>
      <c r="B449" s="149" t="s">
        <v>47</v>
      </c>
      <c r="C449" s="147">
        <v>0</v>
      </c>
      <c r="D449" s="147">
        <v>0</v>
      </c>
      <c r="E449" s="147">
        <v>100</v>
      </c>
      <c r="F449" s="214">
        <v>0</v>
      </c>
      <c r="G449" s="147">
        <v>0</v>
      </c>
      <c r="H449" s="154">
        <v>0</v>
      </c>
    </row>
    <row r="450" spans="1:8" ht="19.7" customHeight="1" x14ac:dyDescent="0.25">
      <c r="A450" s="145">
        <v>3222</v>
      </c>
      <c r="B450" s="149" t="s">
        <v>337</v>
      </c>
      <c r="C450" s="147">
        <v>0</v>
      </c>
      <c r="D450" s="147">
        <v>0</v>
      </c>
      <c r="E450" s="147">
        <v>50</v>
      </c>
      <c r="F450" s="214">
        <v>0</v>
      </c>
      <c r="G450" s="147">
        <v>0</v>
      </c>
      <c r="H450" s="154">
        <v>0</v>
      </c>
    </row>
    <row r="451" spans="1:8" ht="19.7" customHeight="1" x14ac:dyDescent="0.25">
      <c r="A451" s="145">
        <v>3222</v>
      </c>
      <c r="B451" s="149" t="s">
        <v>310</v>
      </c>
      <c r="C451" s="147">
        <v>0</v>
      </c>
      <c r="D451" s="147">
        <v>0</v>
      </c>
      <c r="E451" s="147">
        <v>0</v>
      </c>
      <c r="F451" s="214">
        <v>0</v>
      </c>
      <c r="G451" s="147">
        <v>0</v>
      </c>
      <c r="H451" s="154">
        <v>0</v>
      </c>
    </row>
    <row r="452" spans="1:8" ht="19.7" customHeight="1" x14ac:dyDescent="0.25">
      <c r="A452" s="142">
        <v>323</v>
      </c>
      <c r="B452" s="148" t="s">
        <v>53</v>
      </c>
      <c r="C452" s="144">
        <f>C453</f>
        <v>0</v>
      </c>
      <c r="D452" s="144">
        <f t="shared" ref="D452:H452" si="177">D453</f>
        <v>0</v>
      </c>
      <c r="E452" s="144">
        <f t="shared" si="177"/>
        <v>450</v>
      </c>
      <c r="F452" s="144">
        <f t="shared" si="177"/>
        <v>0</v>
      </c>
      <c r="G452" s="144">
        <f t="shared" si="177"/>
        <v>0</v>
      </c>
      <c r="H452" s="144">
        <f t="shared" si="177"/>
        <v>0</v>
      </c>
    </row>
    <row r="453" spans="1:8" ht="19.7" customHeight="1" x14ac:dyDescent="0.25">
      <c r="A453" s="145">
        <v>3231</v>
      </c>
      <c r="B453" s="149" t="s">
        <v>338</v>
      </c>
      <c r="C453" s="147">
        <v>0</v>
      </c>
      <c r="D453" s="147">
        <v>0</v>
      </c>
      <c r="E453" s="147">
        <v>450</v>
      </c>
      <c r="F453" s="214">
        <v>0</v>
      </c>
      <c r="G453" s="147">
        <v>0</v>
      </c>
      <c r="H453" s="154">
        <v>0</v>
      </c>
    </row>
    <row r="454" spans="1:8" ht="19.7" customHeight="1" x14ac:dyDescent="0.25">
      <c r="A454" s="142">
        <v>329</v>
      </c>
      <c r="B454" s="148" t="s">
        <v>67</v>
      </c>
      <c r="C454" s="144">
        <f>C455+C456</f>
        <v>0</v>
      </c>
      <c r="D454" s="144">
        <f t="shared" ref="D454:H454" si="178">D455+D456</f>
        <v>0</v>
      </c>
      <c r="E454" s="144">
        <f t="shared" si="178"/>
        <v>1000</v>
      </c>
      <c r="F454" s="144">
        <f t="shared" si="178"/>
        <v>0</v>
      </c>
      <c r="G454" s="144">
        <f t="shared" si="178"/>
        <v>0</v>
      </c>
      <c r="H454" s="144">
        <f t="shared" si="178"/>
        <v>0</v>
      </c>
    </row>
    <row r="455" spans="1:8" ht="19.7" customHeight="1" x14ac:dyDescent="0.25">
      <c r="A455" s="145">
        <v>3291</v>
      </c>
      <c r="B455" s="149" t="s">
        <v>339</v>
      </c>
      <c r="C455" s="147">
        <v>0</v>
      </c>
      <c r="D455" s="147">
        <v>0</v>
      </c>
      <c r="E455" s="147">
        <v>950</v>
      </c>
      <c r="F455" s="214">
        <v>0</v>
      </c>
      <c r="G455" s="147">
        <v>0</v>
      </c>
      <c r="H455" s="154">
        <v>0</v>
      </c>
    </row>
    <row r="456" spans="1:8" ht="19.7" customHeight="1" x14ac:dyDescent="0.25">
      <c r="A456" s="150">
        <v>3293</v>
      </c>
      <c r="B456" s="146" t="s">
        <v>71</v>
      </c>
      <c r="C456" s="147">
        <v>0</v>
      </c>
      <c r="D456" s="147">
        <v>0</v>
      </c>
      <c r="E456" s="147">
        <v>50</v>
      </c>
      <c r="F456" s="214">
        <v>0</v>
      </c>
      <c r="G456" s="147">
        <v>0</v>
      </c>
      <c r="H456" s="154">
        <v>0</v>
      </c>
    </row>
    <row r="457" spans="1:8" ht="19.7" customHeight="1" x14ac:dyDescent="0.25">
      <c r="A457" s="316" t="s">
        <v>259</v>
      </c>
      <c r="B457" s="317"/>
      <c r="C457" s="151">
        <f>C444</f>
        <v>105</v>
      </c>
      <c r="D457" s="151">
        <f>D444</f>
        <v>0</v>
      </c>
      <c r="E457" s="151">
        <f>E444</f>
        <v>2000</v>
      </c>
      <c r="F457" s="151">
        <f t="shared" ref="F457:H457" si="179">F444</f>
        <v>0</v>
      </c>
      <c r="G457" s="151">
        <f t="shared" si="179"/>
        <v>0</v>
      </c>
      <c r="H457" s="151">
        <f t="shared" si="179"/>
        <v>0</v>
      </c>
    </row>
    <row r="458" spans="1:8" ht="19.7" customHeight="1" x14ac:dyDescent="0.25">
      <c r="A458" s="362" t="s">
        <v>198</v>
      </c>
      <c r="B458" s="363"/>
      <c r="C458" s="215">
        <f>C457+C440+C429++C404+C396+C385+C349+C319</f>
        <v>966159.56</v>
      </c>
      <c r="D458" s="215">
        <f>D457+D440+D429++D404+D396+D385+D349+D319</f>
        <v>1237283.6100000001</v>
      </c>
      <c r="E458" s="215">
        <f>E457+E440+E429++E404+E396+E385+E349+E319</f>
        <v>1529753.44</v>
      </c>
      <c r="F458" s="215">
        <f t="shared" ref="F458:H458" si="180">F457+F440+F429++F404+F396+F385+F349+F319</f>
        <v>1534899.91</v>
      </c>
      <c r="G458" s="215">
        <f t="shared" si="180"/>
        <v>1536842.52</v>
      </c>
      <c r="H458" s="215">
        <f t="shared" si="180"/>
        <v>1544200.6600000001</v>
      </c>
    </row>
    <row r="459" spans="1:8" ht="19.7" customHeight="1" x14ac:dyDescent="0.25">
      <c r="A459" s="162"/>
      <c r="B459" s="216"/>
      <c r="C459" s="160"/>
      <c r="D459" s="160"/>
      <c r="E459" s="160"/>
      <c r="F459" s="160"/>
      <c r="G459" s="160"/>
      <c r="H459" s="161"/>
    </row>
    <row r="460" spans="1:8" ht="19.7" customHeight="1" x14ac:dyDescent="0.25">
      <c r="A460" s="168"/>
      <c r="B460" s="168"/>
      <c r="C460" s="130"/>
      <c r="D460" s="130"/>
      <c r="E460" s="130"/>
      <c r="F460" s="130"/>
      <c r="G460" s="130"/>
      <c r="H460" s="171"/>
    </row>
    <row r="461" spans="1:8" ht="19.7" customHeight="1" x14ac:dyDescent="0.25">
      <c r="A461" s="364" t="s">
        <v>199</v>
      </c>
      <c r="B461" s="364"/>
      <c r="C461" s="364"/>
      <c r="D461" s="364"/>
      <c r="E461" s="364"/>
      <c r="F461" s="364"/>
      <c r="G461" s="364"/>
      <c r="H461" s="364"/>
    </row>
    <row r="462" spans="1:8" ht="19.7" customHeight="1" x14ac:dyDescent="0.25">
      <c r="A462" s="359" t="s">
        <v>305</v>
      </c>
      <c r="B462" s="360"/>
      <c r="C462" s="217"/>
      <c r="D462" s="217"/>
      <c r="E462" s="217"/>
      <c r="F462" s="217"/>
      <c r="G462" s="217"/>
      <c r="H462" s="182"/>
    </row>
    <row r="463" spans="1:8" ht="19.7" customHeight="1" x14ac:dyDescent="0.25">
      <c r="A463" s="36" t="s">
        <v>1</v>
      </c>
      <c r="B463" s="36" t="s">
        <v>14</v>
      </c>
      <c r="C463" s="36" t="s">
        <v>364</v>
      </c>
      <c r="D463" s="36" t="s">
        <v>359</v>
      </c>
      <c r="E463" s="36" t="s">
        <v>360</v>
      </c>
      <c r="F463" s="36" t="s">
        <v>361</v>
      </c>
      <c r="G463" s="36" t="s">
        <v>362</v>
      </c>
      <c r="H463" s="36" t="s">
        <v>363</v>
      </c>
    </row>
    <row r="464" spans="1:8" ht="19.7" customHeight="1" x14ac:dyDescent="0.25">
      <c r="A464" s="140">
        <v>3</v>
      </c>
      <c r="B464" s="218" t="s">
        <v>270</v>
      </c>
      <c r="C464" s="141">
        <f>C465</f>
        <v>0</v>
      </c>
      <c r="D464" s="141">
        <f>D465</f>
        <v>0</v>
      </c>
      <c r="E464" s="141">
        <f>E465</f>
        <v>0</v>
      </c>
      <c r="F464" s="141">
        <f t="shared" ref="F464:H464" si="181">F465</f>
        <v>0</v>
      </c>
      <c r="G464" s="141">
        <f t="shared" si="181"/>
        <v>0</v>
      </c>
      <c r="H464" s="141">
        <f t="shared" si="181"/>
        <v>0</v>
      </c>
    </row>
    <row r="465" spans="1:8" ht="19.7" customHeight="1" x14ac:dyDescent="0.25">
      <c r="A465" s="142">
        <v>32</v>
      </c>
      <c r="B465" s="142" t="s">
        <v>37</v>
      </c>
      <c r="C465" s="207">
        <f t="shared" ref="C465:H466" si="182">C466</f>
        <v>0</v>
      </c>
      <c r="D465" s="207">
        <f t="shared" si="182"/>
        <v>0</v>
      </c>
      <c r="E465" s="207">
        <f t="shared" si="182"/>
        <v>0</v>
      </c>
      <c r="F465" s="207">
        <f t="shared" si="182"/>
        <v>0</v>
      </c>
      <c r="G465" s="207">
        <f t="shared" si="182"/>
        <v>0</v>
      </c>
      <c r="H465" s="207">
        <f t="shared" si="182"/>
        <v>0</v>
      </c>
    </row>
    <row r="466" spans="1:8" ht="19.7" customHeight="1" x14ac:dyDescent="0.25">
      <c r="A466" s="142">
        <v>323</v>
      </c>
      <c r="B466" s="142" t="s">
        <v>53</v>
      </c>
      <c r="C466" s="207">
        <f t="shared" si="182"/>
        <v>0</v>
      </c>
      <c r="D466" s="207">
        <f t="shared" si="182"/>
        <v>0</v>
      </c>
      <c r="E466" s="207">
        <f t="shared" si="182"/>
        <v>0</v>
      </c>
      <c r="F466" s="207">
        <f t="shared" si="182"/>
        <v>0</v>
      </c>
      <c r="G466" s="207">
        <f t="shared" si="182"/>
        <v>0</v>
      </c>
      <c r="H466" s="219">
        <v>0</v>
      </c>
    </row>
    <row r="467" spans="1:8" ht="19.7" customHeight="1" x14ac:dyDescent="0.25">
      <c r="A467" s="145">
        <v>3232</v>
      </c>
      <c r="B467" s="146" t="s">
        <v>57</v>
      </c>
      <c r="C467" s="208">
        <v>0</v>
      </c>
      <c r="D467" s="207">
        <v>0</v>
      </c>
      <c r="E467" s="208">
        <v>0</v>
      </c>
      <c r="F467" s="208">
        <v>0</v>
      </c>
      <c r="G467" s="220">
        <v>0</v>
      </c>
      <c r="H467" s="220">
        <v>0</v>
      </c>
    </row>
    <row r="468" spans="1:8" ht="21" customHeight="1" x14ac:dyDescent="0.25">
      <c r="A468" s="221">
        <v>4</v>
      </c>
      <c r="B468" s="222" t="s">
        <v>287</v>
      </c>
      <c r="C468" s="223">
        <f>C469+C472</f>
        <v>1119.01</v>
      </c>
      <c r="D468" s="223">
        <f>D469+D472</f>
        <v>0</v>
      </c>
      <c r="E468" s="223">
        <f>E469+E472</f>
        <v>0</v>
      </c>
      <c r="F468" s="223">
        <f t="shared" ref="F468:H468" si="183">F469+F472</f>
        <v>0</v>
      </c>
      <c r="G468" s="223">
        <f t="shared" si="183"/>
        <v>0</v>
      </c>
      <c r="H468" s="223">
        <f t="shared" si="183"/>
        <v>0</v>
      </c>
    </row>
    <row r="469" spans="1:8" ht="19.7" customHeight="1" x14ac:dyDescent="0.25">
      <c r="A469" s="142">
        <v>42</v>
      </c>
      <c r="B469" s="143" t="s">
        <v>286</v>
      </c>
      <c r="C469" s="207">
        <f>C470</f>
        <v>0</v>
      </c>
      <c r="D469" s="207">
        <f t="shared" ref="D469:H470" si="184">D470</f>
        <v>0</v>
      </c>
      <c r="E469" s="207">
        <f t="shared" si="184"/>
        <v>0</v>
      </c>
      <c r="F469" s="207">
        <f t="shared" si="184"/>
        <v>0</v>
      </c>
      <c r="G469" s="207">
        <f t="shared" si="184"/>
        <v>0</v>
      </c>
      <c r="H469" s="207">
        <f t="shared" si="184"/>
        <v>0</v>
      </c>
    </row>
    <row r="470" spans="1:8" ht="19.7" customHeight="1" x14ac:dyDescent="0.25">
      <c r="A470" s="142">
        <v>422</v>
      </c>
      <c r="B470" s="143" t="s">
        <v>81</v>
      </c>
      <c r="C470" s="207">
        <f>C471</f>
        <v>0</v>
      </c>
      <c r="D470" s="207">
        <f t="shared" si="184"/>
        <v>0</v>
      </c>
      <c r="E470" s="207">
        <f t="shared" si="184"/>
        <v>0</v>
      </c>
      <c r="F470" s="207">
        <f t="shared" si="184"/>
        <v>0</v>
      </c>
      <c r="G470" s="207">
        <f t="shared" si="184"/>
        <v>0</v>
      </c>
      <c r="H470" s="207">
        <f t="shared" si="184"/>
        <v>0</v>
      </c>
    </row>
    <row r="471" spans="1:8" ht="19.7" customHeight="1" x14ac:dyDescent="0.25">
      <c r="A471" s="145" t="s">
        <v>82</v>
      </c>
      <c r="B471" s="146" t="s">
        <v>83</v>
      </c>
      <c r="C471" s="208">
        <v>0</v>
      </c>
      <c r="D471" s="208">
        <v>0</v>
      </c>
      <c r="E471" s="208">
        <v>0</v>
      </c>
      <c r="F471" s="208">
        <v>0</v>
      </c>
      <c r="G471" s="220">
        <v>0</v>
      </c>
      <c r="H471" s="220">
        <v>0</v>
      </c>
    </row>
    <row r="472" spans="1:8" ht="25.5" customHeight="1" x14ac:dyDescent="0.25">
      <c r="A472" s="142">
        <v>45</v>
      </c>
      <c r="B472" s="143" t="s">
        <v>285</v>
      </c>
      <c r="C472" s="207">
        <f>C473</f>
        <v>1119.01</v>
      </c>
      <c r="D472" s="207">
        <f t="shared" ref="D472:H473" si="185">D473</f>
        <v>0</v>
      </c>
      <c r="E472" s="207">
        <f t="shared" si="185"/>
        <v>0</v>
      </c>
      <c r="F472" s="207">
        <f t="shared" si="185"/>
        <v>0</v>
      </c>
      <c r="G472" s="207">
        <f t="shared" si="185"/>
        <v>0</v>
      </c>
      <c r="H472" s="207">
        <f t="shared" si="185"/>
        <v>0</v>
      </c>
    </row>
    <row r="473" spans="1:8" ht="21.75" customHeight="1" x14ac:dyDescent="0.25">
      <c r="A473" s="142">
        <v>451</v>
      </c>
      <c r="B473" s="143" t="s">
        <v>88</v>
      </c>
      <c r="C473" s="207">
        <f>C474</f>
        <v>1119.01</v>
      </c>
      <c r="D473" s="207">
        <f t="shared" si="185"/>
        <v>0</v>
      </c>
      <c r="E473" s="207">
        <f t="shared" si="185"/>
        <v>0</v>
      </c>
      <c r="F473" s="207">
        <f t="shared" si="185"/>
        <v>0</v>
      </c>
      <c r="G473" s="207">
        <f t="shared" si="185"/>
        <v>0</v>
      </c>
      <c r="H473" s="207">
        <f t="shared" si="185"/>
        <v>0</v>
      </c>
    </row>
    <row r="474" spans="1:8" ht="19.7" customHeight="1" x14ac:dyDescent="0.25">
      <c r="A474" s="145">
        <v>4511</v>
      </c>
      <c r="B474" s="146" t="s">
        <v>88</v>
      </c>
      <c r="C474" s="208">
        <v>1119.01</v>
      </c>
      <c r="D474" s="208">
        <v>0</v>
      </c>
      <c r="E474" s="208">
        <v>0</v>
      </c>
      <c r="F474" s="208">
        <v>0</v>
      </c>
      <c r="G474" s="220">
        <v>0</v>
      </c>
      <c r="H474" s="220">
        <v>0</v>
      </c>
    </row>
    <row r="475" spans="1:8" ht="19.7" customHeight="1" x14ac:dyDescent="0.25">
      <c r="A475" s="365" t="s">
        <v>260</v>
      </c>
      <c r="B475" s="366"/>
      <c r="C475" s="223">
        <f>C464+C468</f>
        <v>1119.01</v>
      </c>
      <c r="D475" s="223">
        <f>D464+D468</f>
        <v>0</v>
      </c>
      <c r="E475" s="223">
        <f>E464+E468</f>
        <v>0</v>
      </c>
      <c r="F475" s="223">
        <f t="shared" ref="F475:H475" si="186">F464+F468</f>
        <v>0</v>
      </c>
      <c r="G475" s="223">
        <f t="shared" si="186"/>
        <v>0</v>
      </c>
      <c r="H475" s="223">
        <f t="shared" si="186"/>
        <v>0</v>
      </c>
    </row>
    <row r="476" spans="1:8" ht="19.7" customHeight="1" x14ac:dyDescent="0.25">
      <c r="A476" s="224"/>
      <c r="B476" s="224"/>
      <c r="C476" s="225"/>
      <c r="D476" s="225"/>
      <c r="E476" s="225"/>
      <c r="F476" s="225"/>
      <c r="G476" s="160"/>
      <c r="H476" s="160"/>
    </row>
    <row r="477" spans="1:8" ht="19.7" customHeight="1" x14ac:dyDescent="0.25">
      <c r="A477" s="359" t="s">
        <v>306</v>
      </c>
      <c r="B477" s="360"/>
      <c r="C477" s="217"/>
      <c r="D477" s="217"/>
      <c r="E477" s="217"/>
      <c r="F477" s="217"/>
      <c r="G477" s="217"/>
      <c r="H477" s="182"/>
    </row>
    <row r="478" spans="1:8" ht="18" customHeight="1" x14ac:dyDescent="0.25">
      <c r="A478" s="36" t="s">
        <v>1</v>
      </c>
      <c r="B478" s="36" t="s">
        <v>14</v>
      </c>
      <c r="C478" s="36" t="s">
        <v>364</v>
      </c>
      <c r="D478" s="36" t="s">
        <v>359</v>
      </c>
      <c r="E478" s="36" t="s">
        <v>360</v>
      </c>
      <c r="F478" s="36" t="s">
        <v>361</v>
      </c>
      <c r="G478" s="36" t="s">
        <v>362</v>
      </c>
      <c r="H478" s="36" t="s">
        <v>363</v>
      </c>
    </row>
    <row r="479" spans="1:8" ht="22.5" customHeight="1" x14ac:dyDescent="0.25">
      <c r="A479" s="226">
        <v>4</v>
      </c>
      <c r="B479" s="227" t="s">
        <v>287</v>
      </c>
      <c r="C479" s="228">
        <f>C480</f>
        <v>11945.05</v>
      </c>
      <c r="D479" s="228">
        <f>D480</f>
        <v>0</v>
      </c>
      <c r="E479" s="228">
        <f>E480</f>
        <v>0</v>
      </c>
      <c r="F479" s="228">
        <f t="shared" ref="F479:H479" si="187">F480</f>
        <v>0</v>
      </c>
      <c r="G479" s="228">
        <f t="shared" si="187"/>
        <v>0</v>
      </c>
      <c r="H479" s="228">
        <f t="shared" si="187"/>
        <v>0</v>
      </c>
    </row>
    <row r="480" spans="1:8" ht="21.75" customHeight="1" x14ac:dyDescent="0.25">
      <c r="A480" s="142">
        <v>45</v>
      </c>
      <c r="B480" s="143" t="s">
        <v>285</v>
      </c>
      <c r="C480" s="207">
        <f>C481</f>
        <v>11945.05</v>
      </c>
      <c r="D480" s="207">
        <f t="shared" ref="D480:H481" si="188">D481</f>
        <v>0</v>
      </c>
      <c r="E480" s="207">
        <f t="shared" si="188"/>
        <v>0</v>
      </c>
      <c r="F480" s="207">
        <f t="shared" si="188"/>
        <v>0</v>
      </c>
      <c r="G480" s="207">
        <f t="shared" si="188"/>
        <v>0</v>
      </c>
      <c r="H480" s="207">
        <f t="shared" si="188"/>
        <v>0</v>
      </c>
    </row>
    <row r="481" spans="1:8" ht="22.5" customHeight="1" x14ac:dyDescent="0.25">
      <c r="A481" s="142">
        <v>451</v>
      </c>
      <c r="B481" s="143" t="s">
        <v>88</v>
      </c>
      <c r="C481" s="207">
        <f>C482</f>
        <v>11945.05</v>
      </c>
      <c r="D481" s="207">
        <f t="shared" si="188"/>
        <v>0</v>
      </c>
      <c r="E481" s="207">
        <f t="shared" si="188"/>
        <v>0</v>
      </c>
      <c r="F481" s="207">
        <f t="shared" si="188"/>
        <v>0</v>
      </c>
      <c r="G481" s="207">
        <f t="shared" si="188"/>
        <v>0</v>
      </c>
      <c r="H481" s="207">
        <f t="shared" si="188"/>
        <v>0</v>
      </c>
    </row>
    <row r="482" spans="1:8" ht="19.7" customHeight="1" x14ac:dyDescent="0.25">
      <c r="A482" s="145">
        <v>4511</v>
      </c>
      <c r="B482" s="146" t="s">
        <v>88</v>
      </c>
      <c r="C482" s="208">
        <v>11945.05</v>
      </c>
      <c r="D482" s="208">
        <v>0</v>
      </c>
      <c r="E482" s="208">
        <v>0</v>
      </c>
      <c r="F482" s="208">
        <v>0</v>
      </c>
      <c r="G482" s="220">
        <v>0</v>
      </c>
      <c r="H482" s="220">
        <v>0</v>
      </c>
    </row>
    <row r="483" spans="1:8" ht="19.7" customHeight="1" x14ac:dyDescent="0.25">
      <c r="A483" s="365" t="s">
        <v>307</v>
      </c>
      <c r="B483" s="366"/>
      <c r="C483" s="223">
        <f>C479</f>
        <v>11945.05</v>
      </c>
      <c r="D483" s="223">
        <f>D479</f>
        <v>0</v>
      </c>
      <c r="E483" s="223">
        <f>E479</f>
        <v>0</v>
      </c>
      <c r="F483" s="223">
        <f t="shared" ref="F483:H483" si="189">F479</f>
        <v>0</v>
      </c>
      <c r="G483" s="223">
        <f t="shared" si="189"/>
        <v>0</v>
      </c>
      <c r="H483" s="223">
        <f t="shared" si="189"/>
        <v>0</v>
      </c>
    </row>
    <row r="484" spans="1:8" ht="19.7" customHeight="1" x14ac:dyDescent="0.25">
      <c r="A484" s="224"/>
      <c r="B484" s="224"/>
      <c r="C484" s="225"/>
      <c r="D484" s="225"/>
      <c r="E484" s="225"/>
      <c r="F484" s="225"/>
      <c r="G484" s="160"/>
      <c r="H484" s="160"/>
    </row>
    <row r="485" spans="1:8" ht="19.7" customHeight="1" x14ac:dyDescent="0.25">
      <c r="A485" s="224"/>
      <c r="B485" s="224"/>
      <c r="C485" s="229"/>
      <c r="D485" s="130"/>
      <c r="E485" s="130"/>
      <c r="F485" s="130"/>
      <c r="G485" s="130"/>
      <c r="H485" s="171"/>
    </row>
    <row r="486" spans="1:8" ht="19.7" customHeight="1" x14ac:dyDescent="0.25">
      <c r="A486" s="224"/>
      <c r="B486" s="224"/>
      <c r="C486" s="229"/>
      <c r="D486" s="130"/>
      <c r="E486" s="130"/>
      <c r="F486" s="130"/>
      <c r="G486" s="130"/>
      <c r="H486" s="171"/>
    </row>
    <row r="487" spans="1:8" ht="19.7" customHeight="1" x14ac:dyDescent="0.25">
      <c r="A487" s="359" t="s">
        <v>130</v>
      </c>
      <c r="B487" s="361"/>
      <c r="C487" s="229"/>
      <c r="D487" s="130"/>
      <c r="E487" s="130"/>
      <c r="F487" s="130"/>
      <c r="G487" s="130"/>
      <c r="H487" s="171"/>
    </row>
    <row r="488" spans="1:8" ht="19.7" customHeight="1" x14ac:dyDescent="0.25">
      <c r="A488" s="36" t="s">
        <v>1</v>
      </c>
      <c r="B488" s="36" t="s">
        <v>14</v>
      </c>
      <c r="C488" s="36" t="s">
        <v>364</v>
      </c>
      <c r="D488" s="36" t="s">
        <v>359</v>
      </c>
      <c r="E488" s="36" t="s">
        <v>360</v>
      </c>
      <c r="F488" s="36" t="s">
        <v>361</v>
      </c>
      <c r="G488" s="36" t="s">
        <v>362</v>
      </c>
      <c r="H488" s="36" t="s">
        <v>363</v>
      </c>
    </row>
    <row r="489" spans="1:8" ht="19.7" customHeight="1" x14ac:dyDescent="0.25">
      <c r="A489" s="230">
        <v>4</v>
      </c>
      <c r="B489" s="140" t="s">
        <v>284</v>
      </c>
      <c r="C489" s="141">
        <f>C490</f>
        <v>0</v>
      </c>
      <c r="D489" s="141">
        <f>D490</f>
        <v>850.76</v>
      </c>
      <c r="E489" s="141">
        <f>E490</f>
        <v>1504.38</v>
      </c>
      <c r="F489" s="141">
        <f t="shared" ref="F489:H489" si="190">F490</f>
        <v>847.12</v>
      </c>
      <c r="G489" s="141">
        <f t="shared" si="190"/>
        <v>847.12</v>
      </c>
      <c r="H489" s="141">
        <f t="shared" si="190"/>
        <v>847.12</v>
      </c>
    </row>
    <row r="490" spans="1:8" ht="19.7" customHeight="1" x14ac:dyDescent="0.25">
      <c r="A490" s="142">
        <v>42</v>
      </c>
      <c r="B490" s="143" t="s">
        <v>80</v>
      </c>
      <c r="C490" s="144">
        <f>C491+C493</f>
        <v>0</v>
      </c>
      <c r="D490" s="144">
        <f>D491+D493</f>
        <v>850.76</v>
      </c>
      <c r="E490" s="144">
        <f>E491+E493</f>
        <v>1504.38</v>
      </c>
      <c r="F490" s="144">
        <f t="shared" ref="F490:H490" si="191">F491+F493</f>
        <v>847.12</v>
      </c>
      <c r="G490" s="144">
        <f t="shared" si="191"/>
        <v>847.12</v>
      </c>
      <c r="H490" s="144">
        <f t="shared" si="191"/>
        <v>847.12</v>
      </c>
    </row>
    <row r="491" spans="1:8" ht="19.7" customHeight="1" x14ac:dyDescent="0.25">
      <c r="A491" s="142">
        <v>422</v>
      </c>
      <c r="B491" s="143" t="s">
        <v>81</v>
      </c>
      <c r="C491" s="144">
        <f>C492</f>
        <v>0</v>
      </c>
      <c r="D491" s="144">
        <f>D492</f>
        <v>500</v>
      </c>
      <c r="E491" s="144">
        <f>E492</f>
        <v>1000</v>
      </c>
      <c r="F491" s="144">
        <f t="shared" ref="F491:H491" si="192">F492</f>
        <v>547.12</v>
      </c>
      <c r="G491" s="144">
        <f t="shared" si="192"/>
        <v>547.12</v>
      </c>
      <c r="H491" s="144">
        <f t="shared" si="192"/>
        <v>547.12</v>
      </c>
    </row>
    <row r="492" spans="1:8" ht="19.7" customHeight="1" x14ac:dyDescent="0.25">
      <c r="A492" s="145">
        <v>4221</v>
      </c>
      <c r="B492" s="146" t="s">
        <v>135</v>
      </c>
      <c r="C492" s="147">
        <v>0</v>
      </c>
      <c r="D492" s="147">
        <v>500</v>
      </c>
      <c r="E492" s="147">
        <v>1000</v>
      </c>
      <c r="F492" s="147">
        <v>547.12</v>
      </c>
      <c r="G492" s="147">
        <v>547.12</v>
      </c>
      <c r="H492" s="147">
        <v>547.12</v>
      </c>
    </row>
    <row r="493" spans="1:8" ht="19.7" customHeight="1" x14ac:dyDescent="0.25">
      <c r="A493" s="142">
        <v>424</v>
      </c>
      <c r="B493" s="143" t="s">
        <v>85</v>
      </c>
      <c r="C493" s="144">
        <f>C494</f>
        <v>0</v>
      </c>
      <c r="D493" s="144">
        <f>D494</f>
        <v>350.76</v>
      </c>
      <c r="E493" s="144">
        <f>E494</f>
        <v>504.38</v>
      </c>
      <c r="F493" s="144">
        <f t="shared" ref="F493:H493" si="193">F494</f>
        <v>300</v>
      </c>
      <c r="G493" s="144">
        <f t="shared" si="193"/>
        <v>300</v>
      </c>
      <c r="H493" s="144">
        <f t="shared" si="193"/>
        <v>300</v>
      </c>
    </row>
    <row r="494" spans="1:8" ht="19.7" customHeight="1" x14ac:dyDescent="0.25">
      <c r="A494" s="145">
        <v>4241</v>
      </c>
      <c r="B494" s="146" t="s">
        <v>85</v>
      </c>
      <c r="C494" s="147">
        <v>0</v>
      </c>
      <c r="D494" s="147">
        <v>350.76</v>
      </c>
      <c r="E494" s="147">
        <v>504.38</v>
      </c>
      <c r="F494" s="147">
        <v>300</v>
      </c>
      <c r="G494" s="147">
        <v>300</v>
      </c>
      <c r="H494" s="147">
        <v>300</v>
      </c>
    </row>
    <row r="495" spans="1:8" ht="19.7" customHeight="1" x14ac:dyDescent="0.25">
      <c r="A495" s="365" t="s">
        <v>261</v>
      </c>
      <c r="B495" s="366"/>
      <c r="C495" s="151">
        <f>C489</f>
        <v>0</v>
      </c>
      <c r="D495" s="151">
        <f>D489</f>
        <v>850.76</v>
      </c>
      <c r="E495" s="151">
        <f>E489</f>
        <v>1504.38</v>
      </c>
      <c r="F495" s="151">
        <f t="shared" ref="F495:H495" si="194">F489</f>
        <v>847.12</v>
      </c>
      <c r="G495" s="151">
        <f t="shared" si="194"/>
        <v>847.12</v>
      </c>
      <c r="H495" s="151">
        <f t="shared" si="194"/>
        <v>847.12</v>
      </c>
    </row>
    <row r="496" spans="1:8" ht="19.7" customHeight="1" x14ac:dyDescent="0.25">
      <c r="A496" s="224"/>
      <c r="B496" s="224"/>
      <c r="C496" s="160"/>
      <c r="D496" s="160"/>
      <c r="E496" s="160"/>
      <c r="F496" s="160"/>
      <c r="G496" s="160"/>
      <c r="H496" s="160"/>
    </row>
    <row r="497" spans="1:8" ht="19.7" customHeight="1" x14ac:dyDescent="0.25">
      <c r="A497" s="359" t="s">
        <v>131</v>
      </c>
      <c r="B497" s="361"/>
      <c r="C497" s="229"/>
      <c r="D497" s="130"/>
      <c r="E497" s="130"/>
      <c r="F497" s="130"/>
      <c r="G497" s="130"/>
      <c r="H497" s="171"/>
    </row>
    <row r="498" spans="1:8" ht="19.7" customHeight="1" x14ac:dyDescent="0.25">
      <c r="A498" s="36" t="s">
        <v>1</v>
      </c>
      <c r="B498" s="36" t="s">
        <v>14</v>
      </c>
      <c r="C498" s="36" t="s">
        <v>364</v>
      </c>
      <c r="D498" s="36" t="s">
        <v>359</v>
      </c>
      <c r="E498" s="36" t="s">
        <v>360</v>
      </c>
      <c r="F498" s="36" t="s">
        <v>361</v>
      </c>
      <c r="G498" s="36" t="s">
        <v>362</v>
      </c>
      <c r="H498" s="36" t="s">
        <v>363</v>
      </c>
    </row>
    <row r="499" spans="1:8" ht="19.7" customHeight="1" x14ac:dyDescent="0.25">
      <c r="A499" s="140">
        <v>3</v>
      </c>
      <c r="B499" s="140" t="s">
        <v>270</v>
      </c>
      <c r="C499" s="231">
        <f>C510</f>
        <v>0</v>
      </c>
      <c r="D499" s="231">
        <f>D510</f>
        <v>0</v>
      </c>
      <c r="E499" s="231">
        <f>E510</f>
        <v>0</v>
      </c>
      <c r="F499" s="232">
        <f>F510</f>
        <v>0</v>
      </c>
      <c r="G499" s="232">
        <f t="shared" ref="G499:H499" si="195">G510</f>
        <v>0</v>
      </c>
      <c r="H499" s="232">
        <f t="shared" si="195"/>
        <v>0</v>
      </c>
    </row>
    <row r="500" spans="1:8" ht="19.7" customHeight="1" x14ac:dyDescent="0.25">
      <c r="A500" s="142">
        <v>32</v>
      </c>
      <c r="B500" s="142" t="s">
        <v>37</v>
      </c>
      <c r="C500" s="144">
        <f>C501+C503</f>
        <v>0</v>
      </c>
      <c r="D500" s="144">
        <f>D501+D503</f>
        <v>0</v>
      </c>
      <c r="E500" s="144">
        <f>E501+E503</f>
        <v>0</v>
      </c>
      <c r="F500" s="233">
        <f>F501+F503</f>
        <v>0</v>
      </c>
      <c r="G500" s="233">
        <f t="shared" ref="G500:H500" si="196">G501+G503</f>
        <v>0</v>
      </c>
      <c r="H500" s="233">
        <f t="shared" si="196"/>
        <v>0</v>
      </c>
    </row>
    <row r="501" spans="1:8" ht="19.7" customHeight="1" x14ac:dyDescent="0.25">
      <c r="A501" s="142">
        <v>322</v>
      </c>
      <c r="B501" s="143" t="s">
        <v>45</v>
      </c>
      <c r="C501" s="144">
        <f>C502</f>
        <v>0</v>
      </c>
      <c r="D501" s="144">
        <f>D502</f>
        <v>0</v>
      </c>
      <c r="E501" s="144">
        <f>E502</f>
        <v>0</v>
      </c>
      <c r="F501" s="233">
        <f>F502</f>
        <v>0</v>
      </c>
      <c r="G501" s="233">
        <f t="shared" ref="G501:H501" si="197">G502</f>
        <v>0</v>
      </c>
      <c r="H501" s="233">
        <f t="shared" si="197"/>
        <v>0</v>
      </c>
    </row>
    <row r="502" spans="1:8" ht="19.7" customHeight="1" x14ac:dyDescent="0.25">
      <c r="A502" s="145">
        <v>3224</v>
      </c>
      <c r="B502" s="146" t="s">
        <v>132</v>
      </c>
      <c r="C502" s="147">
        <v>0</v>
      </c>
      <c r="D502" s="147">
        <v>0</v>
      </c>
      <c r="E502" s="147">
        <v>0</v>
      </c>
      <c r="F502" s="214">
        <v>0</v>
      </c>
      <c r="G502" s="214">
        <v>0</v>
      </c>
      <c r="H502" s="147">
        <v>0</v>
      </c>
    </row>
    <row r="503" spans="1:8" ht="19.7" customHeight="1" x14ac:dyDescent="0.25">
      <c r="A503" s="142">
        <v>323</v>
      </c>
      <c r="B503" s="142" t="s">
        <v>53</v>
      </c>
      <c r="C503" s="144">
        <f>C504+C505</f>
        <v>0</v>
      </c>
      <c r="D503" s="144">
        <f>D504+D505</f>
        <v>0</v>
      </c>
      <c r="E503" s="144">
        <f>E504+E505</f>
        <v>0</v>
      </c>
      <c r="F503" s="233">
        <f>F504+F505</f>
        <v>0</v>
      </c>
      <c r="G503" s="233">
        <f t="shared" ref="G503:H503" si="198">G504+G505</f>
        <v>0</v>
      </c>
      <c r="H503" s="234">
        <f t="shared" si="198"/>
        <v>0</v>
      </c>
    </row>
    <row r="504" spans="1:8" ht="19.7" customHeight="1" x14ac:dyDescent="0.25">
      <c r="A504" s="145">
        <v>3232</v>
      </c>
      <c r="B504" s="146" t="s">
        <v>57</v>
      </c>
      <c r="C504" s="147">
        <v>0</v>
      </c>
      <c r="D504" s="147">
        <v>0</v>
      </c>
      <c r="E504" s="147">
        <v>0</v>
      </c>
      <c r="F504" s="214">
        <v>0</v>
      </c>
      <c r="G504" s="235">
        <v>0</v>
      </c>
      <c r="H504" s="235">
        <v>0</v>
      </c>
    </row>
    <row r="505" spans="1:8" ht="19.7" customHeight="1" x14ac:dyDescent="0.25">
      <c r="A505" s="145">
        <v>3238</v>
      </c>
      <c r="B505" s="145" t="s">
        <v>63</v>
      </c>
      <c r="C505" s="147">
        <v>0</v>
      </c>
      <c r="D505" s="147">
        <v>0</v>
      </c>
      <c r="E505" s="147">
        <v>0</v>
      </c>
      <c r="F505" s="214">
        <v>0</v>
      </c>
      <c r="G505" s="235">
        <v>0</v>
      </c>
      <c r="H505" s="235">
        <v>0</v>
      </c>
    </row>
    <row r="506" spans="1:8" ht="19.7" customHeight="1" x14ac:dyDescent="0.25">
      <c r="A506" s="221">
        <v>4</v>
      </c>
      <c r="B506" s="222" t="s">
        <v>289</v>
      </c>
      <c r="C506" s="151">
        <f>C507</f>
        <v>0</v>
      </c>
      <c r="D506" s="151">
        <f>D507</f>
        <v>0</v>
      </c>
      <c r="E506" s="151">
        <f>E507</f>
        <v>0</v>
      </c>
      <c r="F506" s="151">
        <f t="shared" ref="F506:H506" si="199">F507</f>
        <v>0</v>
      </c>
      <c r="G506" s="151">
        <f t="shared" si="199"/>
        <v>0</v>
      </c>
      <c r="H506" s="151">
        <f t="shared" si="199"/>
        <v>0</v>
      </c>
    </row>
    <row r="507" spans="1:8" ht="19.7" customHeight="1" x14ac:dyDescent="0.25">
      <c r="A507" s="142">
        <v>42</v>
      </c>
      <c r="B507" s="143" t="s">
        <v>288</v>
      </c>
      <c r="C507" s="144">
        <f t="shared" ref="C507:H508" si="200">C508</f>
        <v>0</v>
      </c>
      <c r="D507" s="144">
        <f t="shared" si="200"/>
        <v>0</v>
      </c>
      <c r="E507" s="144">
        <f t="shared" si="200"/>
        <v>0</v>
      </c>
      <c r="F507" s="144">
        <f t="shared" si="200"/>
        <v>0</v>
      </c>
      <c r="G507" s="144">
        <f t="shared" si="200"/>
        <v>0</v>
      </c>
      <c r="H507" s="144">
        <f t="shared" si="200"/>
        <v>0</v>
      </c>
    </row>
    <row r="508" spans="1:8" ht="19.7" customHeight="1" x14ac:dyDescent="0.25">
      <c r="A508" s="142">
        <v>422</v>
      </c>
      <c r="B508" s="143" t="s">
        <v>81</v>
      </c>
      <c r="C508" s="144">
        <f t="shared" si="200"/>
        <v>0</v>
      </c>
      <c r="D508" s="144">
        <f t="shared" si="200"/>
        <v>0</v>
      </c>
      <c r="E508" s="144">
        <f t="shared" si="200"/>
        <v>0</v>
      </c>
      <c r="F508" s="144">
        <f t="shared" si="200"/>
        <v>0</v>
      </c>
      <c r="G508" s="144">
        <f t="shared" si="200"/>
        <v>0</v>
      </c>
      <c r="H508" s="144">
        <f t="shared" si="200"/>
        <v>0</v>
      </c>
    </row>
    <row r="509" spans="1:8" ht="19.7" customHeight="1" x14ac:dyDescent="0.25">
      <c r="A509" s="145" t="s">
        <v>84</v>
      </c>
      <c r="B509" s="146" t="s">
        <v>83</v>
      </c>
      <c r="C509" s="208">
        <v>0</v>
      </c>
      <c r="D509" s="147">
        <v>0</v>
      </c>
      <c r="E509" s="147">
        <v>0</v>
      </c>
      <c r="F509" s="214">
        <v>0</v>
      </c>
      <c r="G509" s="235">
        <v>0</v>
      </c>
      <c r="H509" s="235">
        <v>0</v>
      </c>
    </row>
    <row r="510" spans="1:8" ht="19.7" customHeight="1" x14ac:dyDescent="0.25">
      <c r="A510" s="365" t="s">
        <v>254</v>
      </c>
      <c r="B510" s="366"/>
      <c r="C510" s="151">
        <f>C500+C507</f>
        <v>0</v>
      </c>
      <c r="D510" s="151">
        <f>D500+D507</f>
        <v>0</v>
      </c>
      <c r="E510" s="151">
        <f>E500+E507</f>
        <v>0</v>
      </c>
      <c r="F510" s="151">
        <f t="shared" ref="F510:H510" si="201">F500+F507</f>
        <v>0</v>
      </c>
      <c r="G510" s="151">
        <f t="shared" si="201"/>
        <v>0</v>
      </c>
      <c r="H510" s="151">
        <f t="shared" si="201"/>
        <v>0</v>
      </c>
    </row>
    <row r="511" spans="1:8" ht="19.7" customHeight="1" x14ac:dyDescent="0.25">
      <c r="A511" s="224"/>
      <c r="B511" s="224"/>
      <c r="C511" s="160"/>
      <c r="D511" s="160"/>
      <c r="E511" s="160"/>
      <c r="F511" s="160"/>
      <c r="G511" s="169"/>
      <c r="H511" s="169"/>
    </row>
    <row r="512" spans="1:8" ht="19.7" customHeight="1" x14ac:dyDescent="0.25">
      <c r="A512" s="359" t="s">
        <v>119</v>
      </c>
      <c r="B512" s="361"/>
      <c r="C512" s="229"/>
      <c r="D512" s="130"/>
      <c r="E512" s="130"/>
      <c r="F512" s="130"/>
      <c r="G512" s="130"/>
      <c r="H512" s="171"/>
    </row>
    <row r="513" spans="1:8" ht="19.7" customHeight="1" x14ac:dyDescent="0.25">
      <c r="A513" s="36" t="s">
        <v>1</v>
      </c>
      <c r="B513" s="36" t="s">
        <v>14</v>
      </c>
      <c r="C513" s="36" t="s">
        <v>364</v>
      </c>
      <c r="D513" s="36" t="s">
        <v>359</v>
      </c>
      <c r="E513" s="36" t="s">
        <v>360</v>
      </c>
      <c r="F513" s="36" t="s">
        <v>361</v>
      </c>
      <c r="G513" s="36" t="s">
        <v>362</v>
      </c>
      <c r="H513" s="36" t="s">
        <v>363</v>
      </c>
    </row>
    <row r="514" spans="1:8" ht="19.7" customHeight="1" x14ac:dyDescent="0.25">
      <c r="A514" s="140">
        <v>3</v>
      </c>
      <c r="B514" s="226" t="s">
        <v>270</v>
      </c>
      <c r="C514" s="141">
        <f>C515</f>
        <v>0</v>
      </c>
      <c r="D514" s="141">
        <f>D515</f>
        <v>200</v>
      </c>
      <c r="E514" s="141">
        <f>E515</f>
        <v>200</v>
      </c>
      <c r="F514" s="141">
        <f t="shared" ref="F514:H514" si="202">F515</f>
        <v>0</v>
      </c>
      <c r="G514" s="141">
        <f t="shared" si="202"/>
        <v>0</v>
      </c>
      <c r="H514" s="141">
        <f t="shared" si="202"/>
        <v>0</v>
      </c>
    </row>
    <row r="515" spans="1:8" ht="19.7" customHeight="1" x14ac:dyDescent="0.25">
      <c r="A515" s="142">
        <v>32</v>
      </c>
      <c r="B515" s="142" t="s">
        <v>37</v>
      </c>
      <c r="C515" s="144">
        <f>C516+C518</f>
        <v>0</v>
      </c>
      <c r="D515" s="144">
        <f>D516+D518</f>
        <v>200</v>
      </c>
      <c r="E515" s="144">
        <f>E516+E518</f>
        <v>200</v>
      </c>
      <c r="F515" s="144">
        <f t="shared" ref="F515:H515" si="203">F516+F518</f>
        <v>0</v>
      </c>
      <c r="G515" s="144">
        <f t="shared" si="203"/>
        <v>0</v>
      </c>
      <c r="H515" s="144">
        <f t="shared" si="203"/>
        <v>0</v>
      </c>
    </row>
    <row r="516" spans="1:8" ht="19.7" customHeight="1" x14ac:dyDescent="0.25">
      <c r="A516" s="142">
        <v>329</v>
      </c>
      <c r="B516" s="143" t="s">
        <v>67</v>
      </c>
      <c r="C516" s="144">
        <f>C517</f>
        <v>0</v>
      </c>
      <c r="D516" s="144">
        <f>D517</f>
        <v>0</v>
      </c>
      <c r="E516" s="144">
        <f>E517</f>
        <v>0</v>
      </c>
      <c r="F516" s="144">
        <f t="shared" ref="F516:H516" si="204">F517</f>
        <v>0</v>
      </c>
      <c r="G516" s="144">
        <f t="shared" si="204"/>
        <v>0</v>
      </c>
      <c r="H516" s="144">
        <f t="shared" si="204"/>
        <v>0</v>
      </c>
    </row>
    <row r="517" spans="1:8" ht="19.7" customHeight="1" x14ac:dyDescent="0.25">
      <c r="A517" s="145">
        <v>3299</v>
      </c>
      <c r="B517" s="146" t="s">
        <v>67</v>
      </c>
      <c r="C517" s="147">
        <v>0</v>
      </c>
      <c r="D517" s="147">
        <v>0</v>
      </c>
      <c r="E517" s="147">
        <v>0</v>
      </c>
      <c r="F517" s="147">
        <v>0</v>
      </c>
      <c r="G517" s="147">
        <v>0</v>
      </c>
      <c r="H517" s="147">
        <v>0</v>
      </c>
    </row>
    <row r="518" spans="1:8" ht="19.7" customHeight="1" x14ac:dyDescent="0.25">
      <c r="A518" s="142">
        <v>323</v>
      </c>
      <c r="B518" s="143" t="s">
        <v>53</v>
      </c>
      <c r="C518" s="144">
        <f>C519</f>
        <v>0</v>
      </c>
      <c r="D518" s="144">
        <f>D519</f>
        <v>200</v>
      </c>
      <c r="E518" s="144">
        <f>E519</f>
        <v>200</v>
      </c>
      <c r="F518" s="144">
        <f t="shared" ref="F518:H518" si="205">F519</f>
        <v>0</v>
      </c>
      <c r="G518" s="144">
        <f t="shared" si="205"/>
        <v>0</v>
      </c>
      <c r="H518" s="144">
        <f t="shared" si="205"/>
        <v>0</v>
      </c>
    </row>
    <row r="519" spans="1:8" ht="19.7" customHeight="1" x14ac:dyDescent="0.25">
      <c r="A519" s="145">
        <v>3232</v>
      </c>
      <c r="B519" s="146" t="s">
        <v>57</v>
      </c>
      <c r="C519" s="147">
        <v>0</v>
      </c>
      <c r="D519" s="147">
        <v>200</v>
      </c>
      <c r="E519" s="147">
        <v>200</v>
      </c>
      <c r="F519" s="147">
        <v>0</v>
      </c>
      <c r="G519" s="147">
        <v>0</v>
      </c>
      <c r="H519" s="147">
        <v>0</v>
      </c>
    </row>
    <row r="520" spans="1:8" ht="19.7" customHeight="1" x14ac:dyDescent="0.25">
      <c r="A520" s="365" t="s">
        <v>256</v>
      </c>
      <c r="B520" s="366"/>
      <c r="C520" s="151">
        <f>C514</f>
        <v>0</v>
      </c>
      <c r="D520" s="151">
        <f>D514</f>
        <v>200</v>
      </c>
      <c r="E520" s="151">
        <f>E514</f>
        <v>200</v>
      </c>
      <c r="F520" s="151">
        <f t="shared" ref="F520:G520" si="206">F514</f>
        <v>0</v>
      </c>
      <c r="G520" s="151">
        <f t="shared" si="206"/>
        <v>0</v>
      </c>
      <c r="H520" s="151">
        <v>0</v>
      </c>
    </row>
    <row r="521" spans="1:8" ht="16.5" customHeight="1" x14ac:dyDescent="0.25">
      <c r="A521" s="236"/>
      <c r="B521" s="236"/>
      <c r="C521" s="206"/>
      <c r="D521" s="206"/>
      <c r="E521" s="206"/>
      <c r="F521" s="206"/>
      <c r="G521" s="206"/>
      <c r="H521" s="210"/>
    </row>
    <row r="522" spans="1:8" ht="19.7" customHeight="1" x14ac:dyDescent="0.25">
      <c r="A522" s="48" t="s">
        <v>133</v>
      </c>
      <c r="B522" s="224"/>
      <c r="C522" s="229"/>
      <c r="D522" s="130"/>
      <c r="E522" s="130"/>
      <c r="F522" s="130"/>
      <c r="G522" s="130"/>
      <c r="H522" s="171"/>
    </row>
    <row r="523" spans="1:8" ht="19.7" customHeight="1" x14ac:dyDescent="0.25">
      <c r="A523" s="36" t="s">
        <v>1</v>
      </c>
      <c r="B523" s="36" t="s">
        <v>14</v>
      </c>
      <c r="C523" s="36" t="s">
        <v>364</v>
      </c>
      <c r="D523" s="36" t="s">
        <v>359</v>
      </c>
      <c r="E523" s="36" t="s">
        <v>360</v>
      </c>
      <c r="F523" s="36" t="s">
        <v>361</v>
      </c>
      <c r="G523" s="36" t="s">
        <v>362</v>
      </c>
      <c r="H523" s="36" t="s">
        <v>363</v>
      </c>
    </row>
    <row r="524" spans="1:8" ht="19.7" customHeight="1" x14ac:dyDescent="0.25">
      <c r="A524" s="140">
        <v>4</v>
      </c>
      <c r="B524" s="227" t="s">
        <v>284</v>
      </c>
      <c r="C524" s="141">
        <f>C525+C529</f>
        <v>19908.419999999998</v>
      </c>
      <c r="D524" s="141">
        <f>D525+D529</f>
        <v>0</v>
      </c>
      <c r="E524" s="141">
        <f>E525+E529</f>
        <v>0</v>
      </c>
      <c r="F524" s="141">
        <f t="shared" ref="F524:H524" si="207">F525+F529</f>
        <v>0</v>
      </c>
      <c r="G524" s="141">
        <f t="shared" si="207"/>
        <v>0</v>
      </c>
      <c r="H524" s="141">
        <f t="shared" si="207"/>
        <v>0</v>
      </c>
    </row>
    <row r="525" spans="1:8" ht="21" customHeight="1" x14ac:dyDescent="0.25">
      <c r="A525" s="142">
        <v>45</v>
      </c>
      <c r="B525" s="143" t="s">
        <v>285</v>
      </c>
      <c r="C525" s="144">
        <f t="shared" ref="C525:H526" si="208">C526</f>
        <v>19908.419999999998</v>
      </c>
      <c r="D525" s="144">
        <f t="shared" si="208"/>
        <v>0</v>
      </c>
      <c r="E525" s="144">
        <f t="shared" si="208"/>
        <v>0</v>
      </c>
      <c r="F525" s="144">
        <f t="shared" si="208"/>
        <v>0</v>
      </c>
      <c r="G525" s="144">
        <f t="shared" si="208"/>
        <v>0</v>
      </c>
      <c r="H525" s="144">
        <f t="shared" si="208"/>
        <v>0</v>
      </c>
    </row>
    <row r="526" spans="1:8" ht="19.7" customHeight="1" x14ac:dyDescent="0.25">
      <c r="A526" s="142">
        <v>451</v>
      </c>
      <c r="B526" s="143" t="s">
        <v>88</v>
      </c>
      <c r="C526" s="144">
        <f>C527</f>
        <v>19908.419999999998</v>
      </c>
      <c r="D526" s="144">
        <f t="shared" si="208"/>
        <v>0</v>
      </c>
      <c r="E526" s="144">
        <f t="shared" si="208"/>
        <v>0</v>
      </c>
      <c r="F526" s="144">
        <f t="shared" si="208"/>
        <v>0</v>
      </c>
      <c r="G526" s="144">
        <f t="shared" si="208"/>
        <v>0</v>
      </c>
      <c r="H526" s="144">
        <f t="shared" si="208"/>
        <v>0</v>
      </c>
    </row>
    <row r="527" spans="1:8" ht="20.25" customHeight="1" x14ac:dyDescent="0.25">
      <c r="A527" s="145">
        <v>4511</v>
      </c>
      <c r="B527" s="146" t="s">
        <v>88</v>
      </c>
      <c r="C527" s="147">
        <v>19908.419999999998</v>
      </c>
      <c r="D527" s="147">
        <v>0</v>
      </c>
      <c r="E527" s="147">
        <v>0</v>
      </c>
      <c r="F527" s="147">
        <v>0</v>
      </c>
      <c r="G527" s="147">
        <v>0</v>
      </c>
      <c r="H527" s="147">
        <v>0</v>
      </c>
    </row>
    <row r="528" spans="1:8" ht="19.5" hidden="1" customHeight="1" x14ac:dyDescent="0.25">
      <c r="A528" s="145"/>
      <c r="B528" s="146"/>
      <c r="C528" s="147"/>
      <c r="D528" s="147"/>
      <c r="E528" s="147"/>
      <c r="F528" s="147"/>
      <c r="G528" s="144">
        <v>0</v>
      </c>
      <c r="H528" s="144">
        <v>0</v>
      </c>
    </row>
    <row r="529" spans="1:8" ht="19.5" customHeight="1" x14ac:dyDescent="0.25">
      <c r="A529" s="142">
        <v>42</v>
      </c>
      <c r="B529" s="143" t="s">
        <v>80</v>
      </c>
      <c r="C529" s="144">
        <f t="shared" ref="C529:H530" si="209">C530</f>
        <v>0</v>
      </c>
      <c r="D529" s="144">
        <f t="shared" si="209"/>
        <v>0</v>
      </c>
      <c r="E529" s="144">
        <f t="shared" si="209"/>
        <v>0</v>
      </c>
      <c r="F529" s="144">
        <f t="shared" si="209"/>
        <v>0</v>
      </c>
      <c r="G529" s="144">
        <f t="shared" si="209"/>
        <v>0</v>
      </c>
      <c r="H529" s="144">
        <f t="shared" si="209"/>
        <v>0</v>
      </c>
    </row>
    <row r="530" spans="1:8" ht="19.7" customHeight="1" x14ac:dyDescent="0.25">
      <c r="A530" s="145">
        <v>422</v>
      </c>
      <c r="B530" s="146" t="s">
        <v>134</v>
      </c>
      <c r="C530" s="144">
        <f t="shared" si="209"/>
        <v>0</v>
      </c>
      <c r="D530" s="144">
        <f t="shared" si="209"/>
        <v>0</v>
      </c>
      <c r="E530" s="144">
        <f t="shared" si="209"/>
        <v>0</v>
      </c>
      <c r="F530" s="144">
        <f t="shared" si="209"/>
        <v>0</v>
      </c>
      <c r="G530" s="144">
        <f t="shared" si="209"/>
        <v>0</v>
      </c>
      <c r="H530" s="144">
        <f t="shared" si="209"/>
        <v>0</v>
      </c>
    </row>
    <row r="531" spans="1:8" ht="14.25" customHeight="1" x14ac:dyDescent="0.25">
      <c r="A531" s="145">
        <v>4221</v>
      </c>
      <c r="B531" s="146" t="s">
        <v>135</v>
      </c>
      <c r="C531" s="147">
        <v>0</v>
      </c>
      <c r="D531" s="147">
        <v>0</v>
      </c>
      <c r="E531" s="147">
        <v>0</v>
      </c>
      <c r="F531" s="147">
        <v>0</v>
      </c>
      <c r="G531" s="147">
        <v>0</v>
      </c>
      <c r="H531" s="147">
        <v>0</v>
      </c>
    </row>
    <row r="532" spans="1:8" ht="19.7" customHeight="1" x14ac:dyDescent="0.25">
      <c r="A532" s="365" t="s">
        <v>258</v>
      </c>
      <c r="B532" s="366"/>
      <c r="C532" s="151">
        <f>C524</f>
        <v>19908.419999999998</v>
      </c>
      <c r="D532" s="151">
        <f>D524</f>
        <v>0</v>
      </c>
      <c r="E532" s="151">
        <f>E524</f>
        <v>0</v>
      </c>
      <c r="F532" s="151">
        <f t="shared" ref="F532:H532" si="210">F524</f>
        <v>0</v>
      </c>
      <c r="G532" s="151">
        <f t="shared" si="210"/>
        <v>0</v>
      </c>
      <c r="H532" s="151">
        <f t="shared" si="210"/>
        <v>0</v>
      </c>
    </row>
    <row r="533" spans="1:8" ht="17.25" customHeight="1" x14ac:dyDescent="0.25">
      <c r="A533" s="236"/>
      <c r="B533" s="236"/>
      <c r="C533" s="206"/>
      <c r="D533" s="206"/>
      <c r="E533" s="206"/>
      <c r="F533" s="206"/>
      <c r="G533" s="206"/>
      <c r="H533" s="210"/>
    </row>
    <row r="534" spans="1:8" ht="19.5" hidden="1" customHeight="1" x14ac:dyDescent="0.25">
      <c r="A534" s="224"/>
      <c r="B534" s="224"/>
      <c r="C534" s="229"/>
      <c r="D534" s="130"/>
      <c r="E534" s="130"/>
      <c r="F534" s="130"/>
      <c r="G534" s="130"/>
      <c r="H534" s="171"/>
    </row>
    <row r="535" spans="1:8" ht="19.7" customHeight="1" x14ac:dyDescent="0.25">
      <c r="A535" s="359" t="s">
        <v>129</v>
      </c>
      <c r="B535" s="361"/>
      <c r="C535" s="229"/>
      <c r="D535" s="130"/>
      <c r="E535" s="130"/>
      <c r="F535" s="130"/>
      <c r="G535" s="130"/>
      <c r="H535" s="171"/>
    </row>
    <row r="536" spans="1:8" ht="19.7" customHeight="1" x14ac:dyDescent="0.25">
      <c r="A536" s="36" t="s">
        <v>1</v>
      </c>
      <c r="B536" s="36" t="s">
        <v>14</v>
      </c>
      <c r="C536" s="36" t="s">
        <v>364</v>
      </c>
      <c r="D536" s="36" t="s">
        <v>359</v>
      </c>
      <c r="E536" s="36" t="s">
        <v>360</v>
      </c>
      <c r="F536" s="36" t="s">
        <v>361</v>
      </c>
      <c r="G536" s="36" t="s">
        <v>362</v>
      </c>
      <c r="H536" s="36" t="s">
        <v>363</v>
      </c>
    </row>
    <row r="537" spans="1:8" ht="19.7" customHeight="1" x14ac:dyDescent="0.25">
      <c r="A537" s="140">
        <v>3</v>
      </c>
      <c r="B537" s="140" t="s">
        <v>270</v>
      </c>
      <c r="C537" s="141">
        <f>C538</f>
        <v>0</v>
      </c>
      <c r="D537" s="141">
        <f>D538</f>
        <v>0</v>
      </c>
      <c r="E537" s="141">
        <f>E538</f>
        <v>500</v>
      </c>
      <c r="F537" s="141">
        <f t="shared" ref="F537:H537" si="211">F538</f>
        <v>0</v>
      </c>
      <c r="G537" s="141">
        <f t="shared" si="211"/>
        <v>0</v>
      </c>
      <c r="H537" s="141">
        <f t="shared" si="211"/>
        <v>0</v>
      </c>
    </row>
    <row r="538" spans="1:8" ht="19.7" customHeight="1" x14ac:dyDescent="0.25">
      <c r="A538" s="142">
        <v>32</v>
      </c>
      <c r="B538" s="143" t="s">
        <v>37</v>
      </c>
      <c r="C538" s="144">
        <f>C539+C541</f>
        <v>0</v>
      </c>
      <c r="D538" s="144">
        <f>D539+D541</f>
        <v>0</v>
      </c>
      <c r="E538" s="144">
        <f>E539+E541</f>
        <v>500</v>
      </c>
      <c r="F538" s="144">
        <f t="shared" ref="F538:H538" si="212">F539+F541</f>
        <v>0</v>
      </c>
      <c r="G538" s="144">
        <f t="shared" si="212"/>
        <v>0</v>
      </c>
      <c r="H538" s="144">
        <f t="shared" si="212"/>
        <v>0</v>
      </c>
    </row>
    <row r="539" spans="1:8" ht="19.7" customHeight="1" x14ac:dyDescent="0.25">
      <c r="A539" s="142">
        <v>322</v>
      </c>
      <c r="B539" s="143" t="s">
        <v>45</v>
      </c>
      <c r="C539" s="144">
        <f>C540</f>
        <v>0</v>
      </c>
      <c r="D539" s="144">
        <f>D540</f>
        <v>0</v>
      </c>
      <c r="E539" s="144">
        <f>E540</f>
        <v>500</v>
      </c>
      <c r="F539" s="144">
        <f t="shared" ref="F539:H539" si="213">F540</f>
        <v>0</v>
      </c>
      <c r="G539" s="144">
        <f t="shared" si="213"/>
        <v>0</v>
      </c>
      <c r="H539" s="144">
        <f t="shared" si="213"/>
        <v>0</v>
      </c>
    </row>
    <row r="540" spans="1:8" ht="19.7" customHeight="1" x14ac:dyDescent="0.25">
      <c r="A540" s="145">
        <v>3224</v>
      </c>
      <c r="B540" s="146" t="s">
        <v>384</v>
      </c>
      <c r="C540" s="147">
        <v>0</v>
      </c>
      <c r="D540" s="147">
        <v>0</v>
      </c>
      <c r="E540" s="147">
        <v>500</v>
      </c>
      <c r="F540" s="147">
        <v>0</v>
      </c>
      <c r="G540" s="147">
        <v>0</v>
      </c>
      <c r="H540" s="147">
        <v>0</v>
      </c>
    </row>
    <row r="541" spans="1:8" ht="19.7" customHeight="1" x14ac:dyDescent="0.25">
      <c r="A541" s="142">
        <v>323</v>
      </c>
      <c r="B541" s="143" t="s">
        <v>53</v>
      </c>
      <c r="C541" s="144">
        <f>C542</f>
        <v>0</v>
      </c>
      <c r="D541" s="144">
        <f>D542</f>
        <v>0</v>
      </c>
      <c r="E541" s="144">
        <f>E542</f>
        <v>0</v>
      </c>
      <c r="F541" s="144">
        <f t="shared" ref="F541:H541" si="214">F542</f>
        <v>0</v>
      </c>
      <c r="G541" s="144">
        <f t="shared" si="214"/>
        <v>0</v>
      </c>
      <c r="H541" s="144">
        <f t="shared" si="214"/>
        <v>0</v>
      </c>
    </row>
    <row r="542" spans="1:8" ht="19.7" customHeight="1" x14ac:dyDescent="0.25">
      <c r="A542" s="145">
        <v>3232</v>
      </c>
      <c r="B542" s="146" t="s">
        <v>391</v>
      </c>
      <c r="C542" s="147">
        <v>0</v>
      </c>
      <c r="D542" s="147">
        <v>0</v>
      </c>
      <c r="E542" s="147">
        <v>0</v>
      </c>
      <c r="F542" s="147">
        <v>0</v>
      </c>
      <c r="G542" s="147">
        <v>0</v>
      </c>
      <c r="H542" s="147">
        <v>0</v>
      </c>
    </row>
    <row r="543" spans="1:8" ht="19.7" customHeight="1" x14ac:dyDescent="0.25">
      <c r="A543" s="237">
        <v>4</v>
      </c>
      <c r="B543" s="222" t="s">
        <v>289</v>
      </c>
      <c r="C543" s="151">
        <f>C544</f>
        <v>0</v>
      </c>
      <c r="D543" s="151">
        <f>D544</f>
        <v>0</v>
      </c>
      <c r="E543" s="151">
        <f>E544</f>
        <v>0</v>
      </c>
      <c r="F543" s="151">
        <f t="shared" ref="F543:H543" si="215">F544</f>
        <v>0</v>
      </c>
      <c r="G543" s="151">
        <f t="shared" si="215"/>
        <v>0</v>
      </c>
      <c r="H543" s="151">
        <f t="shared" si="215"/>
        <v>0</v>
      </c>
    </row>
    <row r="544" spans="1:8" ht="19.7" customHeight="1" x14ac:dyDescent="0.25">
      <c r="A544" s="142">
        <v>42</v>
      </c>
      <c r="B544" s="143" t="s">
        <v>80</v>
      </c>
      <c r="C544" s="144">
        <f>C545+C547</f>
        <v>0</v>
      </c>
      <c r="D544" s="144">
        <f>D545+D547</f>
        <v>0</v>
      </c>
      <c r="E544" s="144">
        <f>E545+E547</f>
        <v>0</v>
      </c>
      <c r="F544" s="144">
        <f t="shared" ref="F544:H544" si="216">F545+F547</f>
        <v>0</v>
      </c>
      <c r="G544" s="144">
        <f t="shared" si="216"/>
        <v>0</v>
      </c>
      <c r="H544" s="144">
        <f t="shared" si="216"/>
        <v>0</v>
      </c>
    </row>
    <row r="545" spans="1:8" ht="19.7" customHeight="1" x14ac:dyDescent="0.25">
      <c r="A545" s="142">
        <v>422</v>
      </c>
      <c r="B545" s="143" t="s">
        <v>134</v>
      </c>
      <c r="C545" s="144">
        <f>C546</f>
        <v>0</v>
      </c>
      <c r="D545" s="144">
        <f>D546</f>
        <v>0</v>
      </c>
      <c r="E545" s="144">
        <f>E546</f>
        <v>0</v>
      </c>
      <c r="F545" s="144">
        <f t="shared" ref="F545:H545" si="217">F546</f>
        <v>0</v>
      </c>
      <c r="G545" s="144">
        <f t="shared" si="217"/>
        <v>0</v>
      </c>
      <c r="H545" s="144">
        <f t="shared" si="217"/>
        <v>0</v>
      </c>
    </row>
    <row r="546" spans="1:8" ht="19.7" customHeight="1" x14ac:dyDescent="0.25">
      <c r="A546" s="145">
        <v>4221</v>
      </c>
      <c r="B546" s="146" t="s">
        <v>135</v>
      </c>
      <c r="C546" s="147">
        <v>0</v>
      </c>
      <c r="D546" s="147">
        <v>0</v>
      </c>
      <c r="E546" s="147">
        <v>0</v>
      </c>
      <c r="F546" s="147">
        <v>0</v>
      </c>
      <c r="G546" s="147">
        <v>0</v>
      </c>
      <c r="H546" s="147">
        <v>0</v>
      </c>
    </row>
    <row r="547" spans="1:8" ht="19.7" customHeight="1" x14ac:dyDescent="0.25">
      <c r="A547" s="142">
        <v>424</v>
      </c>
      <c r="B547" s="143" t="s">
        <v>85</v>
      </c>
      <c r="C547" s="144">
        <f>C548</f>
        <v>0</v>
      </c>
      <c r="D547" s="144">
        <f>D548</f>
        <v>0</v>
      </c>
      <c r="E547" s="144">
        <f>E548</f>
        <v>0</v>
      </c>
      <c r="F547" s="144">
        <f t="shared" ref="F547:H547" si="218">F548</f>
        <v>0</v>
      </c>
      <c r="G547" s="144">
        <f t="shared" si="218"/>
        <v>0</v>
      </c>
      <c r="H547" s="144">
        <f t="shared" si="218"/>
        <v>0</v>
      </c>
    </row>
    <row r="548" spans="1:8" ht="19.7" customHeight="1" x14ac:dyDescent="0.25">
      <c r="A548" s="145">
        <v>4241</v>
      </c>
      <c r="B548" s="146" t="s">
        <v>85</v>
      </c>
      <c r="C548" s="147">
        <v>0</v>
      </c>
      <c r="D548" s="147">
        <v>0</v>
      </c>
      <c r="E548" s="147">
        <v>0</v>
      </c>
      <c r="F548" s="147">
        <v>0</v>
      </c>
      <c r="G548" s="147">
        <v>0</v>
      </c>
      <c r="H548" s="147">
        <v>0</v>
      </c>
    </row>
    <row r="549" spans="1:8" ht="19.7" customHeight="1" x14ac:dyDescent="0.25">
      <c r="A549" s="365" t="s">
        <v>262</v>
      </c>
      <c r="B549" s="366"/>
      <c r="C549" s="151">
        <f>C537+C543</f>
        <v>0</v>
      </c>
      <c r="D549" s="151">
        <f>D537+D543</f>
        <v>0</v>
      </c>
      <c r="E549" s="151">
        <f>E537+E543</f>
        <v>500</v>
      </c>
      <c r="F549" s="151">
        <f t="shared" ref="F549:H549" si="219">F537+F543</f>
        <v>0</v>
      </c>
      <c r="G549" s="151">
        <f t="shared" si="219"/>
        <v>0</v>
      </c>
      <c r="H549" s="151">
        <f t="shared" si="219"/>
        <v>0</v>
      </c>
    </row>
    <row r="550" spans="1:8" ht="19.7" customHeight="1" x14ac:dyDescent="0.25">
      <c r="A550" s="197"/>
      <c r="B550" s="197"/>
      <c r="C550" s="137"/>
      <c r="D550" s="134"/>
      <c r="E550" s="134"/>
      <c r="F550" s="134"/>
      <c r="G550" s="134"/>
      <c r="H550" s="29"/>
    </row>
    <row r="551" spans="1:8" ht="19.7" customHeight="1" x14ac:dyDescent="0.25">
      <c r="A551" s="48" t="s">
        <v>308</v>
      </c>
      <c r="B551" s="224"/>
      <c r="C551" s="229"/>
      <c r="D551" s="130"/>
      <c r="E551" s="130"/>
      <c r="F551" s="130"/>
      <c r="G551" s="130"/>
      <c r="H551" s="171"/>
    </row>
    <row r="552" spans="1:8" ht="19.7" customHeight="1" x14ac:dyDescent="0.25">
      <c r="A552" s="36" t="s">
        <v>1</v>
      </c>
      <c r="B552" s="36" t="s">
        <v>14</v>
      </c>
      <c r="C552" s="36" t="s">
        <v>364</v>
      </c>
      <c r="D552" s="36" t="s">
        <v>359</v>
      </c>
      <c r="E552" s="36" t="s">
        <v>360</v>
      </c>
      <c r="F552" s="36" t="s">
        <v>361</v>
      </c>
      <c r="G552" s="36" t="s">
        <v>362</v>
      </c>
      <c r="H552" s="36" t="s">
        <v>363</v>
      </c>
    </row>
    <row r="553" spans="1:8" ht="19.7" customHeight="1" x14ac:dyDescent="0.25">
      <c r="A553" s="140">
        <v>4</v>
      </c>
      <c r="B553" s="227" t="s">
        <v>284</v>
      </c>
      <c r="C553" s="141">
        <f>C554</f>
        <v>276.25</v>
      </c>
      <c r="D553" s="141">
        <f>D554</f>
        <v>0</v>
      </c>
      <c r="E553" s="141">
        <f>E554</f>
        <v>0</v>
      </c>
      <c r="F553" s="141">
        <f t="shared" ref="F553:H555" si="220">F554</f>
        <v>0</v>
      </c>
      <c r="G553" s="141">
        <f t="shared" si="220"/>
        <v>0</v>
      </c>
      <c r="H553" s="141">
        <f t="shared" si="220"/>
        <v>0</v>
      </c>
    </row>
    <row r="554" spans="1:8" ht="19.7" customHeight="1" x14ac:dyDescent="0.25">
      <c r="A554" s="142">
        <v>42</v>
      </c>
      <c r="B554" s="143" t="s">
        <v>80</v>
      </c>
      <c r="C554" s="144">
        <f>C555</f>
        <v>276.25</v>
      </c>
      <c r="D554" s="144">
        <f>D47</f>
        <v>0</v>
      </c>
      <c r="E554" s="144">
        <f>E555</f>
        <v>0</v>
      </c>
      <c r="F554" s="144">
        <f t="shared" si="220"/>
        <v>0</v>
      </c>
      <c r="G554" s="144">
        <f t="shared" si="220"/>
        <v>0</v>
      </c>
      <c r="H554" s="144">
        <f t="shared" si="220"/>
        <v>0</v>
      </c>
    </row>
    <row r="555" spans="1:8" ht="19.7" customHeight="1" x14ac:dyDescent="0.25">
      <c r="A555" s="142">
        <v>422</v>
      </c>
      <c r="B555" s="143" t="s">
        <v>134</v>
      </c>
      <c r="C555" s="144">
        <f>C556</f>
        <v>276.25</v>
      </c>
      <c r="D555" s="144">
        <f>D556</f>
        <v>0</v>
      </c>
      <c r="E555" s="144">
        <f>E556</f>
        <v>0</v>
      </c>
      <c r="F555" s="144">
        <f t="shared" si="220"/>
        <v>0</v>
      </c>
      <c r="G555" s="144">
        <f t="shared" si="220"/>
        <v>0</v>
      </c>
      <c r="H555" s="144">
        <f t="shared" si="220"/>
        <v>0</v>
      </c>
    </row>
    <row r="556" spans="1:8" ht="19.7" customHeight="1" x14ac:dyDescent="0.25">
      <c r="A556" s="145">
        <v>4221</v>
      </c>
      <c r="B556" s="146" t="s">
        <v>83</v>
      </c>
      <c r="C556" s="147">
        <v>276.25</v>
      </c>
      <c r="D556" s="147">
        <v>0</v>
      </c>
      <c r="E556" s="147">
        <v>0</v>
      </c>
      <c r="F556" s="147">
        <v>0</v>
      </c>
      <c r="G556" s="147">
        <v>0</v>
      </c>
      <c r="H556" s="147">
        <v>0</v>
      </c>
    </row>
    <row r="557" spans="1:8" ht="19.7" customHeight="1" x14ac:dyDescent="0.25">
      <c r="A557" s="365" t="s">
        <v>259</v>
      </c>
      <c r="B557" s="366"/>
      <c r="C557" s="151">
        <f>C553</f>
        <v>276.25</v>
      </c>
      <c r="D557" s="151">
        <f>D546+D551</f>
        <v>0</v>
      </c>
      <c r="E557" s="151">
        <f>E553</f>
        <v>0</v>
      </c>
      <c r="F557" s="151">
        <f t="shared" ref="F557:H557" si="221">F553</f>
        <v>0</v>
      </c>
      <c r="G557" s="151">
        <f t="shared" si="221"/>
        <v>0</v>
      </c>
      <c r="H557" s="151">
        <f t="shared" si="221"/>
        <v>0</v>
      </c>
    </row>
    <row r="558" spans="1:8" ht="23.25" customHeight="1" x14ac:dyDescent="0.25">
      <c r="A558" s="367" t="s">
        <v>200</v>
      </c>
      <c r="B558" s="368"/>
      <c r="C558" s="238">
        <f>C549+C532+C520+C510+C495+C483+C475+C557</f>
        <v>33248.729999999996</v>
      </c>
      <c r="D558" s="238">
        <f>D549+D532+D520+D510+D495+D483+D475+D557</f>
        <v>1050.76</v>
      </c>
      <c r="E558" s="238">
        <f>E549+E532+E520+E510+E495+E483+E475+E557</f>
        <v>2204.38</v>
      </c>
      <c r="F558" s="238">
        <f t="shared" ref="F558:H558" si="222">F549+F532+F520+F510+F495+F483+F475+F557</f>
        <v>847.12</v>
      </c>
      <c r="G558" s="238">
        <f t="shared" si="222"/>
        <v>847.12</v>
      </c>
      <c r="H558" s="238">
        <f t="shared" si="222"/>
        <v>847.12</v>
      </c>
    </row>
    <row r="559" spans="1:8" ht="16.5" customHeight="1" x14ac:dyDescent="0.25">
      <c r="A559" s="197"/>
      <c r="B559" s="197"/>
      <c r="C559" s="137"/>
      <c r="D559" s="134"/>
      <c r="E559" s="134"/>
      <c r="F559" s="134"/>
      <c r="G559" s="134"/>
      <c r="H559" s="29"/>
    </row>
    <row r="560" spans="1:8" ht="5.25" hidden="1" customHeight="1" x14ac:dyDescent="0.25">
      <c r="A560" s="197"/>
      <c r="B560" s="197"/>
      <c r="C560" s="137"/>
      <c r="D560" s="134"/>
      <c r="E560" s="134"/>
      <c r="F560" s="134"/>
      <c r="G560" s="134"/>
      <c r="H560" s="29"/>
    </row>
    <row r="561" spans="1:8" ht="19.5" hidden="1" customHeight="1" x14ac:dyDescent="0.25">
      <c r="A561" s="197"/>
      <c r="B561" s="197"/>
      <c r="C561" s="137"/>
      <c r="D561" s="134"/>
      <c r="E561" s="134"/>
      <c r="F561" s="134"/>
      <c r="G561" s="134"/>
      <c r="H561" s="29"/>
    </row>
    <row r="562" spans="1:8" ht="19.7" customHeight="1" x14ac:dyDescent="0.25">
      <c r="A562" s="369" t="s">
        <v>201</v>
      </c>
      <c r="B562" s="369"/>
      <c r="C562" s="369"/>
      <c r="D562" s="369"/>
      <c r="E562" s="369"/>
      <c r="F562" s="369"/>
      <c r="G562" s="369"/>
      <c r="H562" s="369"/>
    </row>
    <row r="563" spans="1:8" ht="19.7" customHeight="1" x14ac:dyDescent="0.25">
      <c r="A563" s="48" t="s">
        <v>143</v>
      </c>
      <c r="B563" s="197"/>
      <c r="C563" s="137"/>
      <c r="D563" s="134"/>
      <c r="E563" s="134"/>
      <c r="F563" s="134"/>
      <c r="G563" s="134"/>
      <c r="H563" s="29"/>
    </row>
    <row r="564" spans="1:8" ht="19.7" customHeight="1" x14ac:dyDescent="0.25">
      <c r="A564" s="36" t="s">
        <v>1</v>
      </c>
      <c r="B564" s="36" t="s">
        <v>14</v>
      </c>
      <c r="C564" s="36" t="s">
        <v>364</v>
      </c>
      <c r="D564" s="36" t="s">
        <v>359</v>
      </c>
      <c r="E564" s="36" t="s">
        <v>360</v>
      </c>
      <c r="F564" s="36" t="s">
        <v>361</v>
      </c>
      <c r="G564" s="36" t="s">
        <v>362</v>
      </c>
      <c r="H564" s="36" t="s">
        <v>363</v>
      </c>
    </row>
    <row r="565" spans="1:8" ht="19.7" customHeight="1" x14ac:dyDescent="0.25">
      <c r="A565" s="140">
        <v>3</v>
      </c>
      <c r="B565" s="140" t="s">
        <v>270</v>
      </c>
      <c r="C565" s="141">
        <f>C566+C572+C577</f>
        <v>6133.3099999999995</v>
      </c>
      <c r="D565" s="141">
        <f>D566+D572+D577</f>
        <v>0</v>
      </c>
      <c r="E565" s="141">
        <f>E566+E572+E577</f>
        <v>0</v>
      </c>
      <c r="F565" s="141">
        <f t="shared" ref="F565:H565" si="223">F566+F572+F577</f>
        <v>0</v>
      </c>
      <c r="G565" s="141">
        <f t="shared" si="223"/>
        <v>0</v>
      </c>
      <c r="H565" s="141">
        <f t="shared" si="223"/>
        <v>0</v>
      </c>
    </row>
    <row r="566" spans="1:8" ht="19.7" customHeight="1" x14ac:dyDescent="0.25">
      <c r="A566" s="142">
        <v>31</v>
      </c>
      <c r="B566" s="143" t="s">
        <v>27</v>
      </c>
      <c r="C566" s="144">
        <f>C567+C569</f>
        <v>3059.87</v>
      </c>
      <c r="D566" s="144">
        <f>D567+D569</f>
        <v>0</v>
      </c>
      <c r="E566" s="144">
        <f>E567+E569</f>
        <v>0</v>
      </c>
      <c r="F566" s="144">
        <f t="shared" ref="F566:H566" si="224">F567+F569</f>
        <v>0</v>
      </c>
      <c r="G566" s="144">
        <f t="shared" si="224"/>
        <v>0</v>
      </c>
      <c r="H566" s="144">
        <f t="shared" si="224"/>
        <v>0</v>
      </c>
    </row>
    <row r="567" spans="1:8" ht="19.7" customHeight="1" x14ac:dyDescent="0.25">
      <c r="A567" s="142">
        <v>311</v>
      </c>
      <c r="B567" s="143" t="s">
        <v>122</v>
      </c>
      <c r="C567" s="144">
        <f>C568</f>
        <v>2610.84</v>
      </c>
      <c r="D567" s="144">
        <f>D568</f>
        <v>0</v>
      </c>
      <c r="E567" s="144">
        <f>E568</f>
        <v>0</v>
      </c>
      <c r="F567" s="144">
        <f t="shared" ref="F567:G567" si="225">F568</f>
        <v>0</v>
      </c>
      <c r="G567" s="144">
        <f t="shared" si="225"/>
        <v>0</v>
      </c>
      <c r="H567" s="144">
        <f t="shared" ref="H567" si="226">H568</f>
        <v>0</v>
      </c>
    </row>
    <row r="568" spans="1:8" ht="19.7" customHeight="1" x14ac:dyDescent="0.25">
      <c r="A568" s="145">
        <v>3111</v>
      </c>
      <c r="B568" s="146" t="s">
        <v>29</v>
      </c>
      <c r="C568" s="239">
        <v>2610.84</v>
      </c>
      <c r="D568" s="147">
        <v>0</v>
      </c>
      <c r="E568" s="147">
        <v>0</v>
      </c>
      <c r="F568" s="147">
        <v>0</v>
      </c>
      <c r="G568" s="147">
        <v>0</v>
      </c>
      <c r="H568" s="147">
        <v>0</v>
      </c>
    </row>
    <row r="569" spans="1:8" ht="19.7" customHeight="1" x14ac:dyDescent="0.25">
      <c r="A569" s="142">
        <v>313</v>
      </c>
      <c r="B569" s="143" t="s">
        <v>34</v>
      </c>
      <c r="C569" s="144">
        <f>C570+C571</f>
        <v>449.03</v>
      </c>
      <c r="D569" s="144">
        <f>D570+D571</f>
        <v>0</v>
      </c>
      <c r="E569" s="144">
        <f>E570+E571</f>
        <v>0</v>
      </c>
      <c r="F569" s="144">
        <f t="shared" ref="F569:H569" si="227">F570+F571</f>
        <v>0</v>
      </c>
      <c r="G569" s="144">
        <f t="shared" si="227"/>
        <v>0</v>
      </c>
      <c r="H569" s="144">
        <f t="shared" si="227"/>
        <v>0</v>
      </c>
    </row>
    <row r="570" spans="1:8" ht="19.7" customHeight="1" x14ac:dyDescent="0.25">
      <c r="A570" s="145">
        <v>3132</v>
      </c>
      <c r="B570" s="146" t="s">
        <v>144</v>
      </c>
      <c r="C570" s="239">
        <v>404.71</v>
      </c>
      <c r="D570" s="147">
        <v>0</v>
      </c>
      <c r="E570" s="147">
        <v>0</v>
      </c>
      <c r="F570" s="147">
        <v>0</v>
      </c>
      <c r="G570" s="147">
        <v>0</v>
      </c>
      <c r="H570" s="147">
        <v>0</v>
      </c>
    </row>
    <row r="571" spans="1:8" ht="19.7" customHeight="1" x14ac:dyDescent="0.25">
      <c r="A571" s="145">
        <v>3133</v>
      </c>
      <c r="B571" s="146" t="s">
        <v>145</v>
      </c>
      <c r="C571" s="205">
        <v>44.32</v>
      </c>
      <c r="D571" s="147">
        <v>0</v>
      </c>
      <c r="E571" s="147">
        <v>0</v>
      </c>
      <c r="F571" s="147">
        <v>0</v>
      </c>
      <c r="G571" s="147">
        <v>0</v>
      </c>
      <c r="H571" s="147">
        <v>0</v>
      </c>
    </row>
    <row r="572" spans="1:8" ht="19.7" customHeight="1" x14ac:dyDescent="0.25">
      <c r="A572" s="142">
        <v>32</v>
      </c>
      <c r="B572" s="143" t="s">
        <v>37</v>
      </c>
      <c r="C572" s="144">
        <f>C573+C575</f>
        <v>1839.45</v>
      </c>
      <c r="D572" s="144">
        <f>D573+D575</f>
        <v>0</v>
      </c>
      <c r="E572" s="144">
        <f>E573+E575</f>
        <v>0</v>
      </c>
      <c r="F572" s="144">
        <f t="shared" ref="F572:H572" si="228">F573+F575</f>
        <v>0</v>
      </c>
      <c r="G572" s="144">
        <f t="shared" si="228"/>
        <v>0</v>
      </c>
      <c r="H572" s="144">
        <f t="shared" si="228"/>
        <v>0</v>
      </c>
    </row>
    <row r="573" spans="1:8" ht="19.7" customHeight="1" x14ac:dyDescent="0.25">
      <c r="A573" s="142">
        <v>323</v>
      </c>
      <c r="B573" s="143" t="s">
        <v>53</v>
      </c>
      <c r="C573" s="144">
        <f>C574</f>
        <v>1739.9</v>
      </c>
      <c r="D573" s="144">
        <f>D574</f>
        <v>0</v>
      </c>
      <c r="E573" s="144">
        <f>E574</f>
        <v>0</v>
      </c>
      <c r="F573" s="144">
        <f t="shared" ref="F573:H573" si="229">F574</f>
        <v>0</v>
      </c>
      <c r="G573" s="144">
        <f t="shared" si="229"/>
        <v>0</v>
      </c>
      <c r="H573" s="144">
        <f t="shared" si="229"/>
        <v>0</v>
      </c>
    </row>
    <row r="574" spans="1:8" ht="19.7" customHeight="1" x14ac:dyDescent="0.25">
      <c r="A574" s="145">
        <v>3237</v>
      </c>
      <c r="B574" s="146" t="s">
        <v>61</v>
      </c>
      <c r="C574" s="205">
        <v>1739.9</v>
      </c>
      <c r="D574" s="147">
        <v>0</v>
      </c>
      <c r="E574" s="147">
        <v>0</v>
      </c>
      <c r="F574" s="147">
        <v>0</v>
      </c>
      <c r="G574" s="147">
        <v>0</v>
      </c>
      <c r="H574" s="147">
        <v>0</v>
      </c>
    </row>
    <row r="575" spans="1:8" ht="19.7" customHeight="1" x14ac:dyDescent="0.25">
      <c r="A575" s="142">
        <v>329</v>
      </c>
      <c r="B575" s="143" t="s">
        <v>67</v>
      </c>
      <c r="C575" s="144">
        <f>C576</f>
        <v>99.55</v>
      </c>
      <c r="D575" s="144">
        <f>D576</f>
        <v>0</v>
      </c>
      <c r="E575" s="144">
        <f>E576</f>
        <v>0</v>
      </c>
      <c r="F575" s="144">
        <f t="shared" ref="F575:H575" si="230">F576</f>
        <v>0</v>
      </c>
      <c r="G575" s="144">
        <f t="shared" si="230"/>
        <v>0</v>
      </c>
      <c r="H575" s="144">
        <f t="shared" si="230"/>
        <v>0</v>
      </c>
    </row>
    <row r="576" spans="1:8" ht="19.7" customHeight="1" x14ac:dyDescent="0.25">
      <c r="A576" s="145">
        <v>3295</v>
      </c>
      <c r="B576" s="146" t="s">
        <v>73</v>
      </c>
      <c r="C576" s="205">
        <v>99.55</v>
      </c>
      <c r="D576" s="147">
        <v>0</v>
      </c>
      <c r="E576" s="147">
        <v>0</v>
      </c>
      <c r="F576" s="147">
        <v>0</v>
      </c>
      <c r="G576" s="147">
        <v>0</v>
      </c>
      <c r="H576" s="147">
        <v>0</v>
      </c>
    </row>
    <row r="577" spans="1:8" ht="19.7" customHeight="1" x14ac:dyDescent="0.25">
      <c r="A577" s="142">
        <v>34</v>
      </c>
      <c r="B577" s="143" t="s">
        <v>75</v>
      </c>
      <c r="C577" s="144">
        <f t="shared" ref="C577:H578" si="231">C578</f>
        <v>1233.99</v>
      </c>
      <c r="D577" s="144">
        <f t="shared" si="231"/>
        <v>0</v>
      </c>
      <c r="E577" s="144">
        <f t="shared" si="231"/>
        <v>0</v>
      </c>
      <c r="F577" s="144">
        <f t="shared" si="231"/>
        <v>0</v>
      </c>
      <c r="G577" s="144">
        <f t="shared" si="231"/>
        <v>0</v>
      </c>
      <c r="H577" s="144">
        <f t="shared" si="231"/>
        <v>0</v>
      </c>
    </row>
    <row r="578" spans="1:8" ht="19.7" customHeight="1" x14ac:dyDescent="0.25">
      <c r="A578" s="143">
        <v>343</v>
      </c>
      <c r="B578" s="143" t="s">
        <v>76</v>
      </c>
      <c r="C578" s="144">
        <f t="shared" si="231"/>
        <v>1233.99</v>
      </c>
      <c r="D578" s="144">
        <f t="shared" si="231"/>
        <v>0</v>
      </c>
      <c r="E578" s="144">
        <f t="shared" si="231"/>
        <v>0</v>
      </c>
      <c r="F578" s="144">
        <f t="shared" si="231"/>
        <v>0</v>
      </c>
      <c r="G578" s="144">
        <f t="shared" si="231"/>
        <v>0</v>
      </c>
      <c r="H578" s="144">
        <f t="shared" si="231"/>
        <v>0</v>
      </c>
    </row>
    <row r="579" spans="1:8" ht="19.7" customHeight="1" x14ac:dyDescent="0.25">
      <c r="A579" s="145">
        <v>3433</v>
      </c>
      <c r="B579" s="145" t="s">
        <v>79</v>
      </c>
      <c r="C579" s="239">
        <v>1233.99</v>
      </c>
      <c r="D579" s="147">
        <v>0</v>
      </c>
      <c r="E579" s="147">
        <v>0</v>
      </c>
      <c r="F579" s="147">
        <v>0</v>
      </c>
      <c r="G579" s="147">
        <v>0</v>
      </c>
      <c r="H579" s="147">
        <v>0</v>
      </c>
    </row>
    <row r="580" spans="1:8" ht="19.7" customHeight="1" x14ac:dyDescent="0.25">
      <c r="A580" s="365" t="s">
        <v>258</v>
      </c>
      <c r="B580" s="366"/>
      <c r="C580" s="151">
        <f>C565</f>
        <v>6133.3099999999995</v>
      </c>
      <c r="D580" s="151">
        <f>D565</f>
        <v>0</v>
      </c>
      <c r="E580" s="151">
        <f>E565</f>
        <v>0</v>
      </c>
      <c r="F580" s="151">
        <f t="shared" ref="F580:H580" si="232">F565</f>
        <v>0</v>
      </c>
      <c r="G580" s="151">
        <f t="shared" si="232"/>
        <v>0</v>
      </c>
      <c r="H580" s="151">
        <f t="shared" si="232"/>
        <v>0</v>
      </c>
    </row>
    <row r="581" spans="1:8" ht="19.7" customHeight="1" x14ac:dyDescent="0.25">
      <c r="A581" s="367" t="s">
        <v>357</v>
      </c>
      <c r="B581" s="368"/>
      <c r="C581" s="238">
        <f>C580</f>
        <v>6133.3099999999995</v>
      </c>
      <c r="D581" s="238">
        <f>D580</f>
        <v>0</v>
      </c>
      <c r="E581" s="238">
        <f>E580</f>
        <v>0</v>
      </c>
      <c r="F581" s="238">
        <f t="shared" ref="F581:H581" si="233">F580</f>
        <v>0</v>
      </c>
      <c r="G581" s="238">
        <f t="shared" si="233"/>
        <v>0</v>
      </c>
      <c r="H581" s="238">
        <f t="shared" si="233"/>
        <v>0</v>
      </c>
    </row>
    <row r="582" spans="1:8" ht="84" customHeight="1" x14ac:dyDescent="0.25">
      <c r="A582" s="196"/>
      <c r="B582" s="196"/>
      <c r="C582" s="225"/>
      <c r="D582" s="225"/>
      <c r="E582" s="225"/>
      <c r="F582" s="225"/>
      <c r="G582" s="225"/>
      <c r="H582" s="240"/>
    </row>
    <row r="583" spans="1:8" ht="19.7" customHeight="1" x14ac:dyDescent="0.25">
      <c r="A583" s="336" t="s">
        <v>202</v>
      </c>
      <c r="B583" s="336"/>
      <c r="C583" s="336"/>
      <c r="D583" s="134"/>
      <c r="E583" s="134"/>
      <c r="F583" s="134"/>
      <c r="G583" s="134"/>
      <c r="H583" s="29"/>
    </row>
    <row r="584" spans="1:8" ht="19.7" customHeight="1" x14ac:dyDescent="0.25">
      <c r="A584" s="359" t="s">
        <v>146</v>
      </c>
      <c r="B584" s="361"/>
      <c r="C584" s="361"/>
      <c r="D584" s="134"/>
      <c r="E584" s="134"/>
      <c r="F584" s="134"/>
      <c r="G584" s="134"/>
      <c r="H584" s="29"/>
    </row>
    <row r="585" spans="1:8" ht="19.7" customHeight="1" x14ac:dyDescent="0.25">
      <c r="A585" s="36" t="s">
        <v>1</v>
      </c>
      <c r="B585" s="36" t="s">
        <v>14</v>
      </c>
      <c r="C585" s="36" t="s">
        <v>364</v>
      </c>
      <c r="D585" s="36" t="s">
        <v>359</v>
      </c>
      <c r="E585" s="36" t="s">
        <v>360</v>
      </c>
      <c r="F585" s="36" t="s">
        <v>361</v>
      </c>
      <c r="G585" s="36" t="s">
        <v>362</v>
      </c>
      <c r="H585" s="36" t="s">
        <v>363</v>
      </c>
    </row>
    <row r="586" spans="1:8" ht="19.7" customHeight="1" x14ac:dyDescent="0.25">
      <c r="A586" s="140">
        <v>3</v>
      </c>
      <c r="B586" s="140" t="s">
        <v>270</v>
      </c>
      <c r="C586" s="141">
        <f t="shared" ref="C586:H588" si="234">C587</f>
        <v>77992.639999999999</v>
      </c>
      <c r="D586" s="141">
        <f t="shared" si="234"/>
        <v>59726.25</v>
      </c>
      <c r="E586" s="141">
        <f t="shared" si="234"/>
        <v>104361.08</v>
      </c>
      <c r="F586" s="141">
        <f t="shared" si="234"/>
        <v>104361.08</v>
      </c>
      <c r="G586" s="141">
        <f t="shared" si="234"/>
        <v>104361.08</v>
      </c>
      <c r="H586" s="141">
        <f t="shared" si="234"/>
        <v>104361.08</v>
      </c>
    </row>
    <row r="587" spans="1:8" ht="19.7" customHeight="1" x14ac:dyDescent="0.25">
      <c r="A587" s="142">
        <v>32</v>
      </c>
      <c r="B587" s="143" t="s">
        <v>37</v>
      </c>
      <c r="C587" s="144">
        <f>C588</f>
        <v>77992.639999999999</v>
      </c>
      <c r="D587" s="144">
        <f t="shared" si="234"/>
        <v>59726.25</v>
      </c>
      <c r="E587" s="144">
        <f t="shared" si="234"/>
        <v>104361.08</v>
      </c>
      <c r="F587" s="144">
        <f t="shared" si="234"/>
        <v>104361.08</v>
      </c>
      <c r="G587" s="144">
        <f t="shared" si="234"/>
        <v>104361.08</v>
      </c>
      <c r="H587" s="144">
        <f t="shared" si="234"/>
        <v>104361.08</v>
      </c>
    </row>
    <row r="588" spans="1:8" ht="19.7" customHeight="1" x14ac:dyDescent="0.25">
      <c r="A588" s="142">
        <v>323</v>
      </c>
      <c r="B588" s="143" t="s">
        <v>53</v>
      </c>
      <c r="C588" s="144">
        <f>C589</f>
        <v>77992.639999999999</v>
      </c>
      <c r="D588" s="144">
        <f t="shared" si="234"/>
        <v>59726.25</v>
      </c>
      <c r="E588" s="144">
        <f t="shared" si="234"/>
        <v>104361.08</v>
      </c>
      <c r="F588" s="144">
        <f t="shared" si="234"/>
        <v>104361.08</v>
      </c>
      <c r="G588" s="144">
        <f t="shared" si="234"/>
        <v>104361.08</v>
      </c>
      <c r="H588" s="144">
        <f t="shared" si="234"/>
        <v>104361.08</v>
      </c>
    </row>
    <row r="589" spans="1:8" ht="19.7" customHeight="1" x14ac:dyDescent="0.25">
      <c r="A589" s="145">
        <v>3231</v>
      </c>
      <c r="B589" s="146" t="s">
        <v>147</v>
      </c>
      <c r="C589" s="239">
        <v>77992.639999999999</v>
      </c>
      <c r="D589" s="147">
        <v>59726.25</v>
      </c>
      <c r="E589" s="147">
        <v>104361.08</v>
      </c>
      <c r="F589" s="147">
        <v>104361.08</v>
      </c>
      <c r="G589" s="147">
        <v>104361.08</v>
      </c>
      <c r="H589" s="147">
        <v>104361.08</v>
      </c>
    </row>
    <row r="590" spans="1:8" ht="19.7" customHeight="1" x14ac:dyDescent="0.25">
      <c r="A590" s="365" t="s">
        <v>263</v>
      </c>
      <c r="B590" s="366"/>
      <c r="C590" s="151">
        <f t="shared" ref="C590:H590" si="235">C586</f>
        <v>77992.639999999999</v>
      </c>
      <c r="D590" s="151">
        <f t="shared" si="235"/>
        <v>59726.25</v>
      </c>
      <c r="E590" s="151">
        <f t="shared" si="235"/>
        <v>104361.08</v>
      </c>
      <c r="F590" s="151">
        <f t="shared" si="235"/>
        <v>104361.08</v>
      </c>
      <c r="G590" s="151">
        <f t="shared" si="235"/>
        <v>104361.08</v>
      </c>
      <c r="H590" s="151">
        <f t="shared" si="235"/>
        <v>104361.08</v>
      </c>
    </row>
    <row r="591" spans="1:8" ht="19.7" customHeight="1" x14ac:dyDescent="0.25">
      <c r="A591" s="32" t="s">
        <v>304</v>
      </c>
      <c r="B591" s="224"/>
      <c r="C591" s="229"/>
      <c r="D591" s="160"/>
      <c r="E591" s="160"/>
      <c r="F591" s="160"/>
      <c r="G591" s="160"/>
      <c r="H591" s="161"/>
    </row>
    <row r="592" spans="1:8" ht="19.7" customHeight="1" x14ac:dyDescent="0.25">
      <c r="A592" s="36" t="s">
        <v>1</v>
      </c>
      <c r="B592" s="36" t="s">
        <v>14</v>
      </c>
      <c r="C592" s="36" t="s">
        <v>364</v>
      </c>
      <c r="D592" s="36" t="s">
        <v>359</v>
      </c>
      <c r="E592" s="36" t="s">
        <v>360</v>
      </c>
      <c r="F592" s="36" t="s">
        <v>361</v>
      </c>
      <c r="G592" s="36" t="s">
        <v>362</v>
      </c>
      <c r="H592" s="36" t="s">
        <v>363</v>
      </c>
    </row>
    <row r="593" spans="1:8" ht="19.7" customHeight="1" x14ac:dyDescent="0.25">
      <c r="A593" s="140">
        <v>3</v>
      </c>
      <c r="B593" s="140" t="s">
        <v>270</v>
      </c>
      <c r="C593" s="141">
        <f>C594+C597</f>
        <v>412.5</v>
      </c>
      <c r="D593" s="141">
        <f>D594+D597</f>
        <v>0</v>
      </c>
      <c r="E593" s="141">
        <f>E594+E597</f>
        <v>0</v>
      </c>
      <c r="F593" s="141">
        <f t="shared" ref="F593:H593" si="236">F594+F597</f>
        <v>0</v>
      </c>
      <c r="G593" s="141">
        <f t="shared" si="236"/>
        <v>0</v>
      </c>
      <c r="H593" s="141">
        <f t="shared" si="236"/>
        <v>0</v>
      </c>
    </row>
    <row r="594" spans="1:8" ht="19.7" customHeight="1" x14ac:dyDescent="0.25">
      <c r="A594" s="142">
        <v>32</v>
      </c>
      <c r="B594" s="143" t="s">
        <v>37</v>
      </c>
      <c r="C594" s="144">
        <f>C595</f>
        <v>412.5</v>
      </c>
      <c r="D594" s="144">
        <f t="shared" ref="D594:H595" si="237">D595</f>
        <v>0</v>
      </c>
      <c r="E594" s="144">
        <f t="shared" si="237"/>
        <v>0</v>
      </c>
      <c r="F594" s="144">
        <f t="shared" si="237"/>
        <v>0</v>
      </c>
      <c r="G594" s="144">
        <f t="shared" si="237"/>
        <v>0</v>
      </c>
      <c r="H594" s="144">
        <f t="shared" si="237"/>
        <v>0</v>
      </c>
    </row>
    <row r="595" spans="1:8" ht="19.7" customHeight="1" x14ac:dyDescent="0.25">
      <c r="A595" s="142">
        <v>323</v>
      </c>
      <c r="B595" s="143" t="s">
        <v>53</v>
      </c>
      <c r="C595" s="144">
        <f>C596</f>
        <v>412.5</v>
      </c>
      <c r="D595" s="144">
        <f t="shared" si="237"/>
        <v>0</v>
      </c>
      <c r="E595" s="144">
        <f t="shared" si="237"/>
        <v>0</v>
      </c>
      <c r="F595" s="144">
        <f t="shared" si="237"/>
        <v>0</v>
      </c>
      <c r="G595" s="144">
        <f t="shared" si="237"/>
        <v>0</v>
      </c>
      <c r="H595" s="144">
        <f t="shared" si="237"/>
        <v>0</v>
      </c>
    </row>
    <row r="596" spans="1:8" ht="19.7" customHeight="1" x14ac:dyDescent="0.25">
      <c r="A596" s="145">
        <v>3231</v>
      </c>
      <c r="B596" s="146" t="s">
        <v>147</v>
      </c>
      <c r="C596" s="147">
        <v>412.5</v>
      </c>
      <c r="D596" s="147">
        <v>0</v>
      </c>
      <c r="E596" s="147">
        <v>0</v>
      </c>
      <c r="F596" s="147">
        <v>0</v>
      </c>
      <c r="G596" s="147">
        <v>0</v>
      </c>
      <c r="H596" s="147">
        <v>0</v>
      </c>
    </row>
    <row r="597" spans="1:8" ht="19.7" customHeight="1" x14ac:dyDescent="0.25">
      <c r="A597" s="142">
        <v>36</v>
      </c>
      <c r="B597" s="143" t="s">
        <v>290</v>
      </c>
      <c r="C597" s="144">
        <f t="shared" ref="C597:F598" si="238">C598</f>
        <v>0</v>
      </c>
      <c r="D597" s="144">
        <f t="shared" si="238"/>
        <v>0</v>
      </c>
      <c r="E597" s="144">
        <f t="shared" si="238"/>
        <v>0</v>
      </c>
      <c r="F597" s="144">
        <f t="shared" si="238"/>
        <v>0</v>
      </c>
      <c r="G597" s="144">
        <v>0</v>
      </c>
      <c r="H597" s="144">
        <v>0</v>
      </c>
    </row>
    <row r="598" spans="1:8" ht="19.7" customHeight="1" x14ac:dyDescent="0.25">
      <c r="A598" s="142">
        <v>369</v>
      </c>
      <c r="B598" s="143" t="s">
        <v>187</v>
      </c>
      <c r="C598" s="144">
        <f t="shared" si="238"/>
        <v>0</v>
      </c>
      <c r="D598" s="144">
        <f t="shared" si="238"/>
        <v>0</v>
      </c>
      <c r="E598" s="144">
        <f t="shared" si="238"/>
        <v>0</v>
      </c>
      <c r="F598" s="144">
        <f t="shared" si="238"/>
        <v>0</v>
      </c>
      <c r="G598" s="144">
        <v>0</v>
      </c>
      <c r="H598" s="144">
        <v>0</v>
      </c>
    </row>
    <row r="599" spans="1:8" ht="19.7" customHeight="1" x14ac:dyDescent="0.25">
      <c r="A599" s="145">
        <v>3691</v>
      </c>
      <c r="B599" s="146" t="s">
        <v>149</v>
      </c>
      <c r="C599" s="147">
        <v>0</v>
      </c>
      <c r="D599" s="147">
        <v>0</v>
      </c>
      <c r="E599" s="147">
        <v>0</v>
      </c>
      <c r="F599" s="147">
        <v>0</v>
      </c>
      <c r="G599" s="147">
        <v>0</v>
      </c>
      <c r="H599" s="147">
        <v>0</v>
      </c>
    </row>
    <row r="600" spans="1:8" ht="19.7" customHeight="1" x14ac:dyDescent="0.25">
      <c r="A600" s="365" t="s">
        <v>256</v>
      </c>
      <c r="B600" s="366"/>
      <c r="C600" s="151">
        <f t="shared" ref="C600:H600" si="239">C593</f>
        <v>412.5</v>
      </c>
      <c r="D600" s="151">
        <f t="shared" si="239"/>
        <v>0</v>
      </c>
      <c r="E600" s="151">
        <f t="shared" si="239"/>
        <v>0</v>
      </c>
      <c r="F600" s="151">
        <f t="shared" si="239"/>
        <v>0</v>
      </c>
      <c r="G600" s="151">
        <f t="shared" si="239"/>
        <v>0</v>
      </c>
      <c r="H600" s="151">
        <f t="shared" si="239"/>
        <v>0</v>
      </c>
    </row>
    <row r="601" spans="1:8" ht="19.7" customHeight="1" x14ac:dyDescent="0.25">
      <c r="A601" s="224"/>
      <c r="B601" s="224"/>
      <c r="C601" s="160"/>
      <c r="D601" s="160"/>
      <c r="E601" s="160"/>
      <c r="F601" s="160"/>
      <c r="G601" s="160"/>
      <c r="H601" s="161"/>
    </row>
    <row r="602" spans="1:8" ht="19.7" customHeight="1" x14ac:dyDescent="0.25">
      <c r="A602" s="48" t="s">
        <v>148</v>
      </c>
      <c r="B602" s="224"/>
      <c r="C602" s="229"/>
      <c r="D602" s="160"/>
      <c r="E602" s="160"/>
      <c r="F602" s="160"/>
      <c r="G602" s="160"/>
      <c r="H602" s="161"/>
    </row>
    <row r="603" spans="1:8" ht="19.7" customHeight="1" x14ac:dyDescent="0.25">
      <c r="A603" s="38" t="s">
        <v>1</v>
      </c>
      <c r="B603" s="39" t="s">
        <v>14</v>
      </c>
      <c r="C603" s="39" t="s">
        <v>364</v>
      </c>
      <c r="D603" s="39" t="s">
        <v>359</v>
      </c>
      <c r="E603" s="39" t="s">
        <v>360</v>
      </c>
      <c r="F603" s="39" t="s">
        <v>361</v>
      </c>
      <c r="G603" s="39" t="s">
        <v>362</v>
      </c>
      <c r="H603" s="40" t="s">
        <v>363</v>
      </c>
    </row>
    <row r="604" spans="1:8" ht="19.7" customHeight="1" x14ac:dyDescent="0.25">
      <c r="A604" s="140">
        <v>3</v>
      </c>
      <c r="B604" s="140" t="s">
        <v>270</v>
      </c>
      <c r="C604" s="141">
        <f>C605+C608</f>
        <v>117.28</v>
      </c>
      <c r="D604" s="141">
        <f>D605+D608</f>
        <v>0</v>
      </c>
      <c r="E604" s="141">
        <f>E605+E608</f>
        <v>0</v>
      </c>
      <c r="F604" s="141">
        <f t="shared" ref="F604:G604" si="240">F605+F608</f>
        <v>0</v>
      </c>
      <c r="G604" s="141">
        <f t="shared" si="240"/>
        <v>0</v>
      </c>
      <c r="H604" s="141">
        <f t="shared" ref="H604" si="241">H605+H608</f>
        <v>0</v>
      </c>
    </row>
    <row r="605" spans="1:8" ht="19.7" customHeight="1" x14ac:dyDescent="0.25">
      <c r="A605" s="142">
        <v>32</v>
      </c>
      <c r="B605" s="143" t="s">
        <v>37</v>
      </c>
      <c r="C605" s="144">
        <f>C606</f>
        <v>117.28</v>
      </c>
      <c r="D605" s="144">
        <f t="shared" ref="D605:H606" si="242">D606</f>
        <v>0</v>
      </c>
      <c r="E605" s="144">
        <f t="shared" si="242"/>
        <v>0</v>
      </c>
      <c r="F605" s="144">
        <f t="shared" si="242"/>
        <v>0</v>
      </c>
      <c r="G605" s="144">
        <f t="shared" si="242"/>
        <v>0</v>
      </c>
      <c r="H605" s="144">
        <f t="shared" si="242"/>
        <v>0</v>
      </c>
    </row>
    <row r="606" spans="1:8" ht="19.7" customHeight="1" x14ac:dyDescent="0.25">
      <c r="A606" s="142">
        <v>323</v>
      </c>
      <c r="B606" s="143" t="s">
        <v>53</v>
      </c>
      <c r="C606" s="144">
        <f>C607</f>
        <v>117.28</v>
      </c>
      <c r="D606" s="144">
        <f t="shared" si="242"/>
        <v>0</v>
      </c>
      <c r="E606" s="144">
        <f t="shared" si="242"/>
        <v>0</v>
      </c>
      <c r="F606" s="144">
        <f t="shared" si="242"/>
        <v>0</v>
      </c>
      <c r="G606" s="144">
        <f t="shared" si="242"/>
        <v>0</v>
      </c>
      <c r="H606" s="144">
        <f t="shared" si="242"/>
        <v>0</v>
      </c>
    </row>
    <row r="607" spans="1:8" ht="19.7" customHeight="1" x14ac:dyDescent="0.25">
      <c r="A607" s="145">
        <v>3231</v>
      </c>
      <c r="B607" s="146" t="s">
        <v>147</v>
      </c>
      <c r="C607" s="147">
        <v>117.28</v>
      </c>
      <c r="D607" s="147">
        <v>0</v>
      </c>
      <c r="E607" s="147">
        <v>0</v>
      </c>
      <c r="F607" s="147">
        <v>0</v>
      </c>
      <c r="G607" s="147">
        <v>0</v>
      </c>
      <c r="H607" s="147">
        <v>0</v>
      </c>
    </row>
    <row r="608" spans="1:8" ht="19.7" customHeight="1" x14ac:dyDescent="0.25">
      <c r="A608" s="142">
        <v>36</v>
      </c>
      <c r="B608" s="143" t="s">
        <v>290</v>
      </c>
      <c r="C608" s="144">
        <f t="shared" ref="C608:H609" si="243">C609</f>
        <v>0</v>
      </c>
      <c r="D608" s="144">
        <f t="shared" si="243"/>
        <v>0</v>
      </c>
      <c r="E608" s="144">
        <f t="shared" si="243"/>
        <v>0</v>
      </c>
      <c r="F608" s="144">
        <f t="shared" si="243"/>
        <v>0</v>
      </c>
      <c r="G608" s="144">
        <f t="shared" si="243"/>
        <v>0</v>
      </c>
      <c r="H608" s="144">
        <f t="shared" si="243"/>
        <v>0</v>
      </c>
    </row>
    <row r="609" spans="1:8" ht="19.7" customHeight="1" x14ac:dyDescent="0.25">
      <c r="A609" s="142">
        <v>369</v>
      </c>
      <c r="B609" s="143" t="s">
        <v>187</v>
      </c>
      <c r="C609" s="144">
        <f t="shared" si="243"/>
        <v>0</v>
      </c>
      <c r="D609" s="144">
        <f t="shared" si="243"/>
        <v>0</v>
      </c>
      <c r="E609" s="144">
        <f t="shared" si="243"/>
        <v>0</v>
      </c>
      <c r="F609" s="144">
        <f t="shared" si="243"/>
        <v>0</v>
      </c>
      <c r="G609" s="144">
        <f t="shared" si="243"/>
        <v>0</v>
      </c>
      <c r="H609" s="144">
        <v>0</v>
      </c>
    </row>
    <row r="610" spans="1:8" ht="21.75" customHeight="1" x14ac:dyDescent="0.25">
      <c r="A610" s="145">
        <v>3691</v>
      </c>
      <c r="B610" s="146" t="s">
        <v>149</v>
      </c>
      <c r="C610" s="147">
        <v>0</v>
      </c>
      <c r="D610" s="147">
        <v>0</v>
      </c>
      <c r="E610" s="147">
        <v>0</v>
      </c>
      <c r="F610" s="147">
        <v>0</v>
      </c>
      <c r="G610" s="147">
        <v>0</v>
      </c>
      <c r="H610" s="147">
        <v>0</v>
      </c>
    </row>
    <row r="611" spans="1:8" ht="19.7" customHeight="1" x14ac:dyDescent="0.25">
      <c r="A611" s="374" t="s">
        <v>258</v>
      </c>
      <c r="B611" s="375"/>
      <c r="C611" s="241">
        <f>C604</f>
        <v>117.28</v>
      </c>
      <c r="D611" s="241">
        <f>D604</f>
        <v>0</v>
      </c>
      <c r="E611" s="241">
        <f>E604</f>
        <v>0</v>
      </c>
      <c r="F611" s="241">
        <f t="shared" ref="F611:H611" si="244">F604</f>
        <v>0</v>
      </c>
      <c r="G611" s="241">
        <f t="shared" si="244"/>
        <v>0</v>
      </c>
      <c r="H611" s="241">
        <f t="shared" si="244"/>
        <v>0</v>
      </c>
    </row>
    <row r="612" spans="1:8" ht="19.7" customHeight="1" x14ac:dyDescent="0.25">
      <c r="A612" s="224"/>
      <c r="B612" s="224"/>
      <c r="C612" s="160"/>
      <c r="D612" s="160"/>
      <c r="E612" s="160"/>
      <c r="F612" s="160"/>
      <c r="G612" s="160"/>
      <c r="H612" s="161"/>
    </row>
    <row r="613" spans="1:8" ht="19.7" customHeight="1" x14ac:dyDescent="0.25">
      <c r="A613" s="224"/>
      <c r="B613" s="224"/>
      <c r="C613" s="160"/>
      <c r="D613" s="160"/>
      <c r="E613" s="160"/>
      <c r="F613" s="160"/>
      <c r="G613" s="160"/>
      <c r="H613" s="161"/>
    </row>
    <row r="614" spans="1:8" ht="19.7" customHeight="1" x14ac:dyDescent="0.25">
      <c r="A614" s="48" t="s">
        <v>344</v>
      </c>
      <c r="B614" s="224"/>
      <c r="C614" s="229"/>
      <c r="D614" s="160"/>
      <c r="E614" s="160"/>
      <c r="F614" s="160"/>
      <c r="G614" s="160"/>
      <c r="H614" s="161"/>
    </row>
    <row r="615" spans="1:8" ht="19.7" customHeight="1" x14ac:dyDescent="0.25">
      <c r="A615" s="36" t="s">
        <v>1</v>
      </c>
      <c r="B615" s="36" t="s">
        <v>14</v>
      </c>
      <c r="C615" s="36" t="s">
        <v>364</v>
      </c>
      <c r="D615" s="36" t="s">
        <v>359</v>
      </c>
      <c r="E615" s="36" t="s">
        <v>360</v>
      </c>
      <c r="F615" s="36" t="s">
        <v>361</v>
      </c>
      <c r="G615" s="36" t="s">
        <v>362</v>
      </c>
      <c r="H615" s="36" t="s">
        <v>363</v>
      </c>
    </row>
    <row r="616" spans="1:8" ht="19.7" customHeight="1" x14ac:dyDescent="0.25">
      <c r="A616" s="140">
        <v>3</v>
      </c>
      <c r="B616" s="140" t="s">
        <v>270</v>
      </c>
      <c r="C616" s="141">
        <f>C617</f>
        <v>382.72</v>
      </c>
      <c r="D616" s="141">
        <f>D617</f>
        <v>0</v>
      </c>
      <c r="E616" s="141">
        <f>E617</f>
        <v>0</v>
      </c>
      <c r="F616" s="141">
        <f t="shared" ref="F616:H616" si="245">F617</f>
        <v>0</v>
      </c>
      <c r="G616" s="141">
        <f t="shared" si="245"/>
        <v>0</v>
      </c>
      <c r="H616" s="141">
        <f t="shared" si="245"/>
        <v>0</v>
      </c>
    </row>
    <row r="617" spans="1:8" ht="19.7" customHeight="1" x14ac:dyDescent="0.25">
      <c r="A617" s="142">
        <v>32</v>
      </c>
      <c r="B617" s="143" t="s">
        <v>37</v>
      </c>
      <c r="C617" s="144">
        <f>C618</f>
        <v>382.72</v>
      </c>
      <c r="D617" s="144">
        <f t="shared" ref="D617:H618" si="246">D618</f>
        <v>0</v>
      </c>
      <c r="E617" s="144">
        <f t="shared" si="246"/>
        <v>0</v>
      </c>
      <c r="F617" s="144">
        <f t="shared" si="246"/>
        <v>0</v>
      </c>
      <c r="G617" s="144">
        <f t="shared" si="246"/>
        <v>0</v>
      </c>
      <c r="H617" s="144">
        <f t="shared" si="246"/>
        <v>0</v>
      </c>
    </row>
    <row r="618" spans="1:8" ht="19.7" customHeight="1" x14ac:dyDescent="0.25">
      <c r="A618" s="142">
        <v>323</v>
      </c>
      <c r="B618" s="143" t="s">
        <v>53</v>
      </c>
      <c r="C618" s="144">
        <f>C619</f>
        <v>382.72</v>
      </c>
      <c r="D618" s="144">
        <f t="shared" si="246"/>
        <v>0</v>
      </c>
      <c r="E618" s="144">
        <f t="shared" si="246"/>
        <v>0</v>
      </c>
      <c r="F618" s="144">
        <f t="shared" si="246"/>
        <v>0</v>
      </c>
      <c r="G618" s="144">
        <f t="shared" si="246"/>
        <v>0</v>
      </c>
      <c r="H618" s="144">
        <f t="shared" si="246"/>
        <v>0</v>
      </c>
    </row>
    <row r="619" spans="1:8" ht="19.7" customHeight="1" x14ac:dyDescent="0.25">
      <c r="A619" s="145">
        <v>3231</v>
      </c>
      <c r="B619" s="146" t="s">
        <v>147</v>
      </c>
      <c r="C619" s="147">
        <v>382.72</v>
      </c>
      <c r="D619" s="147">
        <v>0</v>
      </c>
      <c r="E619" s="147">
        <v>0</v>
      </c>
      <c r="F619" s="147">
        <v>0</v>
      </c>
      <c r="G619" s="147">
        <v>0</v>
      </c>
      <c r="H619" s="147">
        <v>0</v>
      </c>
    </row>
    <row r="620" spans="1:8" ht="19.7" customHeight="1" x14ac:dyDescent="0.25">
      <c r="A620" s="365" t="s">
        <v>262</v>
      </c>
      <c r="B620" s="366"/>
      <c r="C620" s="151">
        <f>C616</f>
        <v>382.72</v>
      </c>
      <c r="D620" s="151">
        <f>D616</f>
        <v>0</v>
      </c>
      <c r="E620" s="151">
        <f>E616</f>
        <v>0</v>
      </c>
      <c r="F620" s="151">
        <f t="shared" ref="F620:H620" si="247">F616</f>
        <v>0</v>
      </c>
      <c r="G620" s="151">
        <f t="shared" si="247"/>
        <v>0</v>
      </c>
      <c r="H620" s="151">
        <f t="shared" si="247"/>
        <v>0</v>
      </c>
    </row>
    <row r="621" spans="1:8" ht="19.7" customHeight="1" x14ac:dyDescent="0.25">
      <c r="A621" s="367" t="s">
        <v>203</v>
      </c>
      <c r="B621" s="368"/>
      <c r="C621" s="242">
        <f>C600+C590+C620+C611</f>
        <v>78905.14</v>
      </c>
      <c r="D621" s="242">
        <f>D600+D590+D620+D611</f>
        <v>59726.25</v>
      </c>
      <c r="E621" s="242">
        <f>E590+E600+E611+E620</f>
        <v>104361.08</v>
      </c>
      <c r="F621" s="242">
        <f t="shared" ref="F621:H621" si="248">F590+F600+F611+F620</f>
        <v>104361.08</v>
      </c>
      <c r="G621" s="242">
        <f t="shared" si="248"/>
        <v>104361.08</v>
      </c>
      <c r="H621" s="242">
        <f t="shared" si="248"/>
        <v>104361.08</v>
      </c>
    </row>
    <row r="622" spans="1:8" ht="19.7" customHeight="1" x14ac:dyDescent="0.25">
      <c r="A622" s="370" t="s">
        <v>204</v>
      </c>
      <c r="B622" s="371"/>
      <c r="C622" s="243">
        <f>C621+C581+C558+C458</f>
        <v>1084446.74</v>
      </c>
      <c r="D622" s="243">
        <f>D621+D581+D558+D458</f>
        <v>1298060.6200000001</v>
      </c>
      <c r="E622" s="243">
        <f>E621+E581+E558+E458</f>
        <v>1636318.9</v>
      </c>
      <c r="F622" s="243">
        <f t="shared" ref="F622:H622" si="249">F621+F581+F558+F458</f>
        <v>1640108.1099999999</v>
      </c>
      <c r="G622" s="243">
        <f t="shared" si="249"/>
        <v>1642050.72</v>
      </c>
      <c r="H622" s="243">
        <f t="shared" si="249"/>
        <v>1649408.86</v>
      </c>
    </row>
    <row r="623" spans="1:8" ht="19.7" customHeight="1" x14ac:dyDescent="0.25">
      <c r="A623" s="196"/>
      <c r="B623" s="196"/>
      <c r="C623" s="225"/>
      <c r="D623" s="225"/>
      <c r="E623" s="225"/>
      <c r="F623" s="225"/>
      <c r="G623" s="160"/>
      <c r="H623" s="161"/>
    </row>
    <row r="624" spans="1:8" ht="19.5" hidden="1" customHeight="1" x14ac:dyDescent="0.25">
      <c r="A624" s="197"/>
      <c r="B624" s="197"/>
      <c r="C624" s="137"/>
      <c r="D624" s="134"/>
      <c r="E624" s="134"/>
      <c r="F624" s="134"/>
      <c r="G624" s="134"/>
      <c r="H624" s="29"/>
    </row>
    <row r="625" spans="1:8" ht="19.5" hidden="1" customHeight="1" x14ac:dyDescent="0.25">
      <c r="A625" s="197"/>
      <c r="B625" s="197"/>
      <c r="C625" s="137"/>
      <c r="D625" s="134"/>
      <c r="E625" s="134"/>
      <c r="F625" s="134"/>
      <c r="G625" s="134"/>
      <c r="H625" s="29"/>
    </row>
    <row r="626" spans="1:8" ht="19.5" hidden="1" customHeight="1" x14ac:dyDescent="0.25">
      <c r="A626" s="197"/>
      <c r="B626" s="197"/>
      <c r="C626" s="137"/>
      <c r="D626" s="134"/>
      <c r="E626" s="134"/>
      <c r="F626" s="134"/>
      <c r="G626" s="134"/>
      <c r="H626" s="29"/>
    </row>
    <row r="627" spans="1:8" ht="19.5" hidden="1" customHeight="1" x14ac:dyDescent="0.25">
      <c r="A627" s="197"/>
      <c r="B627" s="197"/>
      <c r="C627" s="137"/>
      <c r="D627" s="134"/>
      <c r="E627" s="134"/>
      <c r="F627" s="134"/>
      <c r="G627" s="134"/>
      <c r="H627" s="29"/>
    </row>
    <row r="628" spans="1:8" ht="19.5" hidden="1" customHeight="1" x14ac:dyDescent="0.25">
      <c r="A628" s="197"/>
      <c r="B628" s="197"/>
      <c r="C628" s="137"/>
      <c r="D628" s="134"/>
      <c r="E628" s="134"/>
      <c r="F628" s="134"/>
      <c r="G628" s="134"/>
      <c r="H628" s="29"/>
    </row>
    <row r="629" spans="1:8" ht="19.5" hidden="1" customHeight="1" x14ac:dyDescent="0.25">
      <c r="A629" s="197"/>
      <c r="B629" s="197"/>
      <c r="C629" s="137"/>
      <c r="D629" s="134"/>
      <c r="E629" s="134"/>
      <c r="F629" s="134"/>
      <c r="G629" s="134"/>
      <c r="H629" s="29"/>
    </row>
    <row r="630" spans="1:8" ht="19.5" hidden="1" customHeight="1" x14ac:dyDescent="0.25">
      <c r="A630" s="197"/>
      <c r="B630" s="197"/>
      <c r="C630" s="137"/>
      <c r="D630" s="134"/>
      <c r="E630" s="134"/>
      <c r="F630" s="134"/>
      <c r="G630" s="134"/>
      <c r="H630" s="29"/>
    </row>
    <row r="631" spans="1:8" ht="19.5" hidden="1" customHeight="1" x14ac:dyDescent="0.25">
      <c r="A631" s="197"/>
      <c r="B631" s="197"/>
      <c r="C631" s="137"/>
      <c r="D631" s="134"/>
      <c r="E631" s="134"/>
      <c r="F631" s="134"/>
      <c r="G631" s="134"/>
      <c r="H631" s="29"/>
    </row>
    <row r="632" spans="1:8" ht="19.5" hidden="1" customHeight="1" x14ac:dyDescent="0.25">
      <c r="A632" s="197"/>
      <c r="B632" s="197"/>
      <c r="C632" s="137"/>
      <c r="D632" s="134"/>
      <c r="E632" s="134"/>
      <c r="F632" s="134"/>
      <c r="G632" s="134"/>
      <c r="H632" s="29"/>
    </row>
    <row r="633" spans="1:8" ht="3.75" customHeight="1" x14ac:dyDescent="0.25">
      <c r="A633" s="197"/>
      <c r="B633" s="197"/>
      <c r="C633" s="137"/>
      <c r="D633" s="134"/>
      <c r="E633" s="134"/>
      <c r="F633" s="134"/>
      <c r="G633" s="134"/>
      <c r="H633" s="29"/>
    </row>
    <row r="634" spans="1:8" ht="15.75" customHeight="1" x14ac:dyDescent="0.25">
      <c r="A634" s="195" t="s">
        <v>221</v>
      </c>
      <c r="B634" s="327" t="s">
        <v>207</v>
      </c>
      <c r="C634" s="327"/>
      <c r="D634" s="327"/>
      <c r="E634" s="327"/>
      <c r="F634" s="327"/>
      <c r="G634" s="327"/>
      <c r="H634" s="29"/>
    </row>
    <row r="635" spans="1:8" ht="6" customHeight="1" x14ac:dyDescent="0.25">
      <c r="A635" s="195"/>
      <c r="B635" s="196"/>
      <c r="C635" s="196"/>
      <c r="D635" s="196"/>
      <c r="E635" s="196"/>
      <c r="F635" s="196"/>
      <c r="G635" s="196"/>
      <c r="H635" s="29"/>
    </row>
    <row r="636" spans="1:8" ht="19.7" customHeight="1" x14ac:dyDescent="0.25">
      <c r="A636" s="336" t="s">
        <v>150</v>
      </c>
      <c r="B636" s="336"/>
      <c r="C636" s="336"/>
      <c r="D636" s="162"/>
      <c r="E636" s="134"/>
      <c r="F636" s="134"/>
      <c r="G636" s="134"/>
      <c r="H636" s="29"/>
    </row>
    <row r="637" spans="1:8" ht="19.7" customHeight="1" x14ac:dyDescent="0.25">
      <c r="A637" s="48" t="s">
        <v>151</v>
      </c>
      <c r="B637" s="224"/>
      <c r="C637" s="229"/>
      <c r="D637" s="160"/>
      <c r="E637" s="160"/>
      <c r="F637" s="160"/>
      <c r="G637" s="160"/>
      <c r="H637" s="161"/>
    </row>
    <row r="638" spans="1:8" ht="19.7" customHeight="1" x14ac:dyDescent="0.25">
      <c r="A638" s="36" t="s">
        <v>1</v>
      </c>
      <c r="B638" s="36" t="s">
        <v>14</v>
      </c>
      <c r="C638" s="36" t="s">
        <v>364</v>
      </c>
      <c r="D638" s="36" t="s">
        <v>359</v>
      </c>
      <c r="E638" s="36" t="s">
        <v>360</v>
      </c>
      <c r="F638" s="36" t="s">
        <v>361</v>
      </c>
      <c r="G638" s="36" t="s">
        <v>362</v>
      </c>
      <c r="H638" s="36" t="s">
        <v>363</v>
      </c>
    </row>
    <row r="639" spans="1:8" ht="17.25" customHeight="1" x14ac:dyDescent="0.25">
      <c r="A639" s="140">
        <v>3</v>
      </c>
      <c r="B639" s="140" t="s">
        <v>270</v>
      </c>
      <c r="C639" s="141">
        <f>C640</f>
        <v>120</v>
      </c>
      <c r="D639" s="141">
        <f t="shared" ref="D639:H641" si="250">D640</f>
        <v>0</v>
      </c>
      <c r="E639" s="141">
        <f t="shared" si="250"/>
        <v>0</v>
      </c>
      <c r="F639" s="141">
        <f t="shared" si="250"/>
        <v>0</v>
      </c>
      <c r="G639" s="141">
        <f t="shared" si="250"/>
        <v>0</v>
      </c>
      <c r="H639" s="141">
        <f t="shared" si="250"/>
        <v>0</v>
      </c>
    </row>
    <row r="640" spans="1:8" ht="19.7" customHeight="1" x14ac:dyDescent="0.25">
      <c r="A640" s="142">
        <v>32</v>
      </c>
      <c r="B640" s="143" t="s">
        <v>37</v>
      </c>
      <c r="C640" s="144">
        <f>C641</f>
        <v>120</v>
      </c>
      <c r="D640" s="144">
        <f t="shared" si="250"/>
        <v>0</v>
      </c>
      <c r="E640" s="144">
        <f t="shared" si="250"/>
        <v>0</v>
      </c>
      <c r="F640" s="144">
        <f t="shared" si="250"/>
        <v>0</v>
      </c>
      <c r="G640" s="144">
        <f t="shared" si="250"/>
        <v>0</v>
      </c>
      <c r="H640" s="144">
        <f t="shared" si="250"/>
        <v>0</v>
      </c>
    </row>
    <row r="641" spans="1:8" ht="19.7" customHeight="1" x14ac:dyDescent="0.25">
      <c r="A641" s="142">
        <v>322</v>
      </c>
      <c r="B641" s="143" t="s">
        <v>45</v>
      </c>
      <c r="C641" s="144">
        <f>C642</f>
        <v>120</v>
      </c>
      <c r="D641" s="144">
        <f t="shared" si="250"/>
        <v>0</v>
      </c>
      <c r="E641" s="144">
        <f t="shared" si="250"/>
        <v>0</v>
      </c>
      <c r="F641" s="144">
        <f t="shared" si="250"/>
        <v>0</v>
      </c>
      <c r="G641" s="144">
        <f t="shared" si="250"/>
        <v>0</v>
      </c>
      <c r="H641" s="144">
        <f t="shared" si="250"/>
        <v>0</v>
      </c>
    </row>
    <row r="642" spans="1:8" ht="15" customHeight="1" x14ac:dyDescent="0.25">
      <c r="A642" s="145">
        <v>3222</v>
      </c>
      <c r="B642" s="146" t="s">
        <v>310</v>
      </c>
      <c r="C642" s="147">
        <v>120</v>
      </c>
      <c r="D642" s="147">
        <v>0</v>
      </c>
      <c r="E642" s="147">
        <v>0</v>
      </c>
      <c r="F642" s="147">
        <v>0</v>
      </c>
      <c r="G642" s="147">
        <v>0</v>
      </c>
      <c r="H642" s="147">
        <v>0</v>
      </c>
    </row>
    <row r="643" spans="1:8" ht="16.5" customHeight="1" x14ac:dyDescent="0.25">
      <c r="A643" s="365" t="s">
        <v>265</v>
      </c>
      <c r="B643" s="366"/>
      <c r="C643" s="151">
        <f>C639</f>
        <v>120</v>
      </c>
      <c r="D643" s="151">
        <f>D639</f>
        <v>0</v>
      </c>
      <c r="E643" s="151">
        <f>E639</f>
        <v>0</v>
      </c>
      <c r="F643" s="151">
        <f t="shared" ref="F643:H643" si="251">F639</f>
        <v>0</v>
      </c>
      <c r="G643" s="151">
        <f t="shared" si="251"/>
        <v>0</v>
      </c>
      <c r="H643" s="151">
        <f t="shared" si="251"/>
        <v>0</v>
      </c>
    </row>
    <row r="644" spans="1:8" ht="15.75" customHeight="1" x14ac:dyDescent="0.25">
      <c r="A644" s="372" t="s">
        <v>184</v>
      </c>
      <c r="B644" s="373"/>
      <c r="C644" s="215">
        <f>C643</f>
        <v>120</v>
      </c>
      <c r="D644" s="215">
        <f>D643</f>
        <v>0</v>
      </c>
      <c r="E644" s="215">
        <f>E643</f>
        <v>0</v>
      </c>
      <c r="F644" s="215">
        <f t="shared" ref="F644:H644" si="252">F643</f>
        <v>0</v>
      </c>
      <c r="G644" s="215">
        <f t="shared" si="252"/>
        <v>0</v>
      </c>
      <c r="H644" s="215">
        <f t="shared" si="252"/>
        <v>0</v>
      </c>
    </row>
    <row r="645" spans="1:8" ht="0.75" hidden="1" customHeight="1" x14ac:dyDescent="0.25">
      <c r="A645" s="314"/>
      <c r="B645" s="314"/>
      <c r="C645" s="313"/>
      <c r="D645" s="313"/>
      <c r="E645" s="313"/>
      <c r="F645" s="313"/>
      <c r="G645" s="313"/>
      <c r="H645" s="313"/>
    </row>
    <row r="646" spans="1:8" ht="12.75" hidden="1" customHeight="1" x14ac:dyDescent="0.25">
      <c r="A646" s="224"/>
      <c r="B646" s="229"/>
      <c r="C646" s="160"/>
      <c r="D646" s="160"/>
      <c r="E646" s="160"/>
      <c r="F646" s="160"/>
      <c r="G646" s="160"/>
      <c r="H646" s="161"/>
    </row>
    <row r="647" spans="1:8" ht="19.5" hidden="1" customHeight="1" x14ac:dyDescent="0.25">
      <c r="A647" s="224"/>
      <c r="B647" s="229"/>
      <c r="C647" s="160"/>
      <c r="D647" s="160"/>
      <c r="E647" s="160"/>
      <c r="F647" s="160"/>
      <c r="G647" s="160"/>
      <c r="H647" s="161"/>
    </row>
    <row r="648" spans="1:8" ht="19.7" customHeight="1" x14ac:dyDescent="0.25">
      <c r="A648" s="336" t="s">
        <v>205</v>
      </c>
      <c r="B648" s="336"/>
      <c r="C648" s="336"/>
      <c r="D648" s="244"/>
      <c r="E648" s="244"/>
      <c r="F648" s="134"/>
      <c r="G648" s="244"/>
      <c r="H648" s="245"/>
    </row>
    <row r="649" spans="1:8" ht="19.7" customHeight="1" x14ac:dyDescent="0.25">
      <c r="A649" s="380" t="s">
        <v>152</v>
      </c>
      <c r="B649" s="381"/>
      <c r="C649" s="49"/>
      <c r="D649" s="130"/>
      <c r="E649" s="130"/>
      <c r="F649" s="130"/>
      <c r="G649" s="130"/>
      <c r="H649" s="171"/>
    </row>
    <row r="650" spans="1:8" ht="19.7" customHeight="1" x14ac:dyDescent="0.25">
      <c r="A650" s="36" t="s">
        <v>1</v>
      </c>
      <c r="B650" s="36" t="s">
        <v>14</v>
      </c>
      <c r="C650" s="36" t="s">
        <v>364</v>
      </c>
      <c r="D650" s="36" t="s">
        <v>359</v>
      </c>
      <c r="E650" s="36" t="s">
        <v>360</v>
      </c>
      <c r="F650" s="36" t="s">
        <v>361</v>
      </c>
      <c r="G650" s="36" t="s">
        <v>362</v>
      </c>
      <c r="H650" s="36" t="s">
        <v>363</v>
      </c>
    </row>
    <row r="651" spans="1:8" ht="19.7" customHeight="1" x14ac:dyDescent="0.25">
      <c r="A651" s="140">
        <v>3</v>
      </c>
      <c r="B651" s="140" t="s">
        <v>270</v>
      </c>
      <c r="C651" s="141">
        <f>C652</f>
        <v>425</v>
      </c>
      <c r="D651" s="141">
        <f>D652</f>
        <v>713.27</v>
      </c>
      <c r="E651" s="141">
        <f>E652</f>
        <v>713.27</v>
      </c>
      <c r="F651" s="141">
        <f t="shared" ref="F651:H651" si="253">F652</f>
        <v>0</v>
      </c>
      <c r="G651" s="141">
        <f t="shared" si="253"/>
        <v>0</v>
      </c>
      <c r="H651" s="141">
        <f t="shared" si="253"/>
        <v>0</v>
      </c>
    </row>
    <row r="652" spans="1:8" ht="19.7" customHeight="1" x14ac:dyDescent="0.25">
      <c r="A652" s="142">
        <v>32</v>
      </c>
      <c r="B652" s="143" t="s">
        <v>37</v>
      </c>
      <c r="C652" s="144">
        <f>C653+C655+C658</f>
        <v>425</v>
      </c>
      <c r="D652" s="144">
        <f>D653+D655+D658</f>
        <v>713.27</v>
      </c>
      <c r="E652" s="144">
        <f>E653+E655+E658</f>
        <v>713.27</v>
      </c>
      <c r="F652" s="144">
        <f t="shared" ref="F652:H652" si="254">F653+F655+F658</f>
        <v>0</v>
      </c>
      <c r="G652" s="144">
        <f t="shared" si="254"/>
        <v>0</v>
      </c>
      <c r="H652" s="144">
        <f t="shared" si="254"/>
        <v>0</v>
      </c>
    </row>
    <row r="653" spans="1:8" ht="19.7" customHeight="1" x14ac:dyDescent="0.25">
      <c r="A653" s="142">
        <v>322</v>
      </c>
      <c r="B653" s="143" t="s">
        <v>45</v>
      </c>
      <c r="C653" s="144">
        <f>C654</f>
        <v>0</v>
      </c>
      <c r="D653" s="144">
        <f>D654</f>
        <v>0</v>
      </c>
      <c r="E653" s="144">
        <f>E654</f>
        <v>0</v>
      </c>
      <c r="F653" s="144">
        <f t="shared" ref="F653:H653" si="255">F654</f>
        <v>0</v>
      </c>
      <c r="G653" s="144">
        <f t="shared" si="255"/>
        <v>0</v>
      </c>
      <c r="H653" s="144">
        <f t="shared" si="255"/>
        <v>0</v>
      </c>
    </row>
    <row r="654" spans="1:8" ht="19.7" customHeight="1" x14ac:dyDescent="0.25">
      <c r="A654" s="145">
        <v>3221</v>
      </c>
      <c r="B654" s="146" t="s">
        <v>136</v>
      </c>
      <c r="C654" s="147">
        <v>0</v>
      </c>
      <c r="D654" s="147">
        <v>0</v>
      </c>
      <c r="E654" s="147">
        <v>0</v>
      </c>
      <c r="F654" s="147">
        <v>0</v>
      </c>
      <c r="G654" s="144">
        <v>0</v>
      </c>
      <c r="H654" s="144">
        <v>0</v>
      </c>
    </row>
    <row r="655" spans="1:8" ht="19.7" customHeight="1" x14ac:dyDescent="0.25">
      <c r="A655" s="142">
        <v>323</v>
      </c>
      <c r="B655" s="143" t="s">
        <v>53</v>
      </c>
      <c r="C655" s="144">
        <f>C656+C657</f>
        <v>375</v>
      </c>
      <c r="D655" s="144">
        <f t="shared" ref="D655:H655" si="256">D656+D657</f>
        <v>713.27</v>
      </c>
      <c r="E655" s="144">
        <f t="shared" si="256"/>
        <v>713.27</v>
      </c>
      <c r="F655" s="144">
        <f t="shared" si="256"/>
        <v>0</v>
      </c>
      <c r="G655" s="144">
        <f t="shared" si="256"/>
        <v>0</v>
      </c>
      <c r="H655" s="144">
        <f t="shared" si="256"/>
        <v>0</v>
      </c>
    </row>
    <row r="656" spans="1:8" ht="19.7" customHeight="1" x14ac:dyDescent="0.25">
      <c r="A656" s="145">
        <v>3231</v>
      </c>
      <c r="B656" s="146" t="s">
        <v>137</v>
      </c>
      <c r="C656" s="147">
        <v>375</v>
      </c>
      <c r="D656" s="147">
        <v>0</v>
      </c>
      <c r="E656" s="147">
        <v>0</v>
      </c>
      <c r="F656" s="147">
        <v>0</v>
      </c>
      <c r="G656" s="147">
        <v>0</v>
      </c>
      <c r="H656" s="147">
        <v>0</v>
      </c>
    </row>
    <row r="657" spans="1:8" ht="19.7" customHeight="1" x14ac:dyDescent="0.25">
      <c r="A657" s="145">
        <v>3238</v>
      </c>
      <c r="B657" s="146" t="s">
        <v>63</v>
      </c>
      <c r="C657" s="147">
        <v>0</v>
      </c>
      <c r="D657" s="147">
        <v>713.27</v>
      </c>
      <c r="E657" s="147">
        <v>713.27</v>
      </c>
      <c r="F657" s="147">
        <v>0</v>
      </c>
      <c r="G657" s="147">
        <v>0</v>
      </c>
      <c r="H657" s="147">
        <v>0</v>
      </c>
    </row>
    <row r="658" spans="1:8" ht="19.7" customHeight="1" x14ac:dyDescent="0.25">
      <c r="A658" s="142">
        <v>329</v>
      </c>
      <c r="B658" s="143" t="s">
        <v>67</v>
      </c>
      <c r="C658" s="144">
        <f>C659</f>
        <v>50</v>
      </c>
      <c r="D658" s="144">
        <f>D659</f>
        <v>0</v>
      </c>
      <c r="E658" s="144">
        <f>E659</f>
        <v>0</v>
      </c>
      <c r="F658" s="144">
        <f t="shared" ref="F658:H658" si="257">F659</f>
        <v>0</v>
      </c>
      <c r="G658" s="144">
        <f t="shared" si="257"/>
        <v>0</v>
      </c>
      <c r="H658" s="144">
        <f t="shared" si="257"/>
        <v>0</v>
      </c>
    </row>
    <row r="659" spans="1:8" ht="21" customHeight="1" x14ac:dyDescent="0.25">
      <c r="A659" s="145">
        <v>3291</v>
      </c>
      <c r="B659" s="146" t="s">
        <v>118</v>
      </c>
      <c r="C659" s="147">
        <v>50</v>
      </c>
      <c r="D659" s="147">
        <v>0</v>
      </c>
      <c r="E659" s="147">
        <v>0</v>
      </c>
      <c r="F659" s="147">
        <v>0</v>
      </c>
      <c r="G659" s="147">
        <v>0</v>
      </c>
      <c r="H659" s="147">
        <v>0</v>
      </c>
    </row>
    <row r="660" spans="1:8" ht="0.75" customHeight="1" x14ac:dyDescent="0.25">
      <c r="A660" s="145"/>
      <c r="B660" s="146"/>
      <c r="C660" s="147">
        <v>0</v>
      </c>
      <c r="D660" s="147">
        <v>0</v>
      </c>
      <c r="E660" s="147"/>
      <c r="F660" s="147"/>
      <c r="G660" s="144"/>
      <c r="H660" s="144"/>
    </row>
    <row r="661" spans="1:8" ht="19.7" customHeight="1" x14ac:dyDescent="0.25">
      <c r="A661" s="365" t="s">
        <v>260</v>
      </c>
      <c r="B661" s="366"/>
      <c r="C661" s="151">
        <f>C651</f>
        <v>425</v>
      </c>
      <c r="D661" s="151">
        <f>D651</f>
        <v>713.27</v>
      </c>
      <c r="E661" s="151">
        <f>E651</f>
        <v>713.27</v>
      </c>
      <c r="F661" s="151">
        <f t="shared" ref="F661:H661" si="258">F651</f>
        <v>0</v>
      </c>
      <c r="G661" s="151">
        <f t="shared" si="258"/>
        <v>0</v>
      </c>
      <c r="H661" s="151">
        <f t="shared" si="258"/>
        <v>0</v>
      </c>
    </row>
    <row r="662" spans="1:8" s="12" customFormat="1" ht="19.7" customHeight="1" x14ac:dyDescent="0.25">
      <c r="A662" s="224"/>
      <c r="B662" s="224"/>
      <c r="C662" s="160"/>
      <c r="D662" s="160"/>
      <c r="E662" s="160"/>
      <c r="F662" s="160"/>
      <c r="G662" s="160"/>
      <c r="H662" s="160"/>
    </row>
    <row r="663" spans="1:8" ht="19.7" customHeight="1" x14ac:dyDescent="0.25">
      <c r="A663" s="359" t="s">
        <v>139</v>
      </c>
      <c r="B663" s="361"/>
      <c r="C663" s="229"/>
      <c r="D663" s="130"/>
      <c r="E663" s="130"/>
      <c r="F663" s="130"/>
      <c r="G663" s="130"/>
      <c r="H663" s="171"/>
    </row>
    <row r="664" spans="1:8" ht="19.7" customHeight="1" x14ac:dyDescent="0.25">
      <c r="A664" s="36" t="s">
        <v>1</v>
      </c>
      <c r="B664" s="36" t="s">
        <v>14</v>
      </c>
      <c r="C664" s="36" t="s">
        <v>364</v>
      </c>
      <c r="D664" s="36" t="s">
        <v>359</v>
      </c>
      <c r="E664" s="36" t="s">
        <v>360</v>
      </c>
      <c r="F664" s="36" t="s">
        <v>361</v>
      </c>
      <c r="G664" s="36" t="s">
        <v>362</v>
      </c>
      <c r="H664" s="36" t="s">
        <v>363</v>
      </c>
    </row>
    <row r="665" spans="1:8" ht="19.7" customHeight="1" x14ac:dyDescent="0.25">
      <c r="A665" s="140">
        <v>3</v>
      </c>
      <c r="B665" s="140" t="s">
        <v>270</v>
      </c>
      <c r="C665" s="141">
        <f>C666</f>
        <v>0</v>
      </c>
      <c r="D665" s="141">
        <f>D666</f>
        <v>0</v>
      </c>
      <c r="E665" s="141">
        <f>E666</f>
        <v>0</v>
      </c>
      <c r="F665" s="141">
        <f>F666</f>
        <v>0</v>
      </c>
      <c r="G665" s="141">
        <v>0</v>
      </c>
      <c r="H665" s="141">
        <v>0</v>
      </c>
    </row>
    <row r="666" spans="1:8" ht="19.7" customHeight="1" x14ac:dyDescent="0.25">
      <c r="A666" s="142">
        <v>32</v>
      </c>
      <c r="B666" s="143" t="s">
        <v>37</v>
      </c>
      <c r="C666" s="144">
        <f>C667+C669+C671</f>
        <v>0</v>
      </c>
      <c r="D666" s="144">
        <f>D667+D669+D671</f>
        <v>0</v>
      </c>
      <c r="E666" s="144">
        <f>E667+E669+E671</f>
        <v>0</v>
      </c>
      <c r="F666" s="144">
        <f>F667+F669+F671</f>
        <v>0</v>
      </c>
      <c r="G666" s="144">
        <v>0</v>
      </c>
      <c r="H666" s="144">
        <v>0</v>
      </c>
    </row>
    <row r="667" spans="1:8" ht="19.7" customHeight="1" x14ac:dyDescent="0.25">
      <c r="A667" s="142">
        <v>322</v>
      </c>
      <c r="B667" s="143" t="s">
        <v>45</v>
      </c>
      <c r="C667" s="144">
        <f>C668</f>
        <v>0</v>
      </c>
      <c r="D667" s="144">
        <f>D668</f>
        <v>0</v>
      </c>
      <c r="E667" s="144">
        <f>E668</f>
        <v>0</v>
      </c>
      <c r="F667" s="144">
        <f>F668</f>
        <v>0</v>
      </c>
      <c r="G667" s="144">
        <v>0</v>
      </c>
      <c r="H667" s="144">
        <v>0</v>
      </c>
    </row>
    <row r="668" spans="1:8" ht="19.7" customHeight="1" x14ac:dyDescent="0.25">
      <c r="A668" s="145">
        <v>3221</v>
      </c>
      <c r="B668" s="146" t="s">
        <v>136</v>
      </c>
      <c r="C668" s="147">
        <v>0</v>
      </c>
      <c r="D668" s="147">
        <v>0</v>
      </c>
      <c r="E668" s="147">
        <v>0</v>
      </c>
      <c r="F668" s="147">
        <v>0</v>
      </c>
      <c r="G668" s="147">
        <v>0</v>
      </c>
      <c r="H668" s="147">
        <v>0</v>
      </c>
    </row>
    <row r="669" spans="1:8" ht="19.7" customHeight="1" x14ac:dyDescent="0.25">
      <c r="A669" s="142">
        <v>323</v>
      </c>
      <c r="B669" s="143" t="s">
        <v>53</v>
      </c>
      <c r="C669" s="144">
        <f>C670</f>
        <v>0</v>
      </c>
      <c r="D669" s="144">
        <f>D670</f>
        <v>0</v>
      </c>
      <c r="E669" s="144">
        <f>E670</f>
        <v>0</v>
      </c>
      <c r="F669" s="144">
        <f>F670</f>
        <v>0</v>
      </c>
      <c r="G669" s="144">
        <v>0</v>
      </c>
      <c r="H669" s="144">
        <v>0</v>
      </c>
    </row>
    <row r="670" spans="1:8" ht="19.7" customHeight="1" x14ac:dyDescent="0.25">
      <c r="A670" s="145">
        <v>3232</v>
      </c>
      <c r="B670" s="146" t="s">
        <v>113</v>
      </c>
      <c r="C670" s="147">
        <v>0</v>
      </c>
      <c r="D670" s="147">
        <v>0</v>
      </c>
      <c r="E670" s="147">
        <v>0</v>
      </c>
      <c r="F670" s="147">
        <v>0</v>
      </c>
      <c r="G670" s="147">
        <v>0</v>
      </c>
      <c r="H670" s="147">
        <v>0</v>
      </c>
    </row>
    <row r="671" spans="1:8" ht="19.7" customHeight="1" x14ac:dyDescent="0.25">
      <c r="A671" s="142">
        <v>329</v>
      </c>
      <c r="B671" s="143" t="s">
        <v>138</v>
      </c>
      <c r="C671" s="144">
        <f>C672</f>
        <v>0</v>
      </c>
      <c r="D671" s="144">
        <f>D672</f>
        <v>0</v>
      </c>
      <c r="E671" s="144">
        <f>E672</f>
        <v>0</v>
      </c>
      <c r="F671" s="144">
        <f>F672</f>
        <v>0</v>
      </c>
      <c r="G671" s="144">
        <v>0</v>
      </c>
      <c r="H671" s="144">
        <v>0</v>
      </c>
    </row>
    <row r="672" spans="1:8" ht="19.7" customHeight="1" x14ac:dyDescent="0.25">
      <c r="A672" s="145">
        <v>3291</v>
      </c>
      <c r="B672" s="146" t="s">
        <v>118</v>
      </c>
      <c r="C672" s="147">
        <v>0</v>
      </c>
      <c r="D672" s="147">
        <v>0</v>
      </c>
      <c r="E672" s="147">
        <v>0</v>
      </c>
      <c r="F672" s="147">
        <v>0</v>
      </c>
      <c r="G672" s="147">
        <v>0</v>
      </c>
      <c r="H672" s="147">
        <v>0</v>
      </c>
    </row>
    <row r="673" spans="1:8" ht="19.5" hidden="1" customHeight="1" x14ac:dyDescent="0.25">
      <c r="A673" s="145"/>
      <c r="B673" s="146"/>
      <c r="C673" s="147"/>
      <c r="D673" s="147"/>
      <c r="E673" s="147"/>
      <c r="F673" s="147"/>
      <c r="G673" s="144"/>
      <c r="H673" s="144"/>
    </row>
    <row r="674" spans="1:8" ht="19.7" customHeight="1" x14ac:dyDescent="0.25">
      <c r="A674" s="365" t="s">
        <v>254</v>
      </c>
      <c r="B674" s="366"/>
      <c r="C674" s="151">
        <f>C665</f>
        <v>0</v>
      </c>
      <c r="D674" s="151">
        <f>D665</f>
        <v>0</v>
      </c>
      <c r="E674" s="151">
        <f>E665</f>
        <v>0</v>
      </c>
      <c r="F674" s="151">
        <f>F665</f>
        <v>0</v>
      </c>
      <c r="G674" s="151">
        <v>0</v>
      </c>
      <c r="H674" s="151">
        <v>0</v>
      </c>
    </row>
    <row r="675" spans="1:8" s="12" customFormat="1" ht="3" customHeight="1" x14ac:dyDescent="0.25">
      <c r="A675" s="224"/>
      <c r="B675" s="224"/>
      <c r="C675" s="160"/>
      <c r="D675" s="160"/>
      <c r="E675" s="160"/>
      <c r="F675" s="160"/>
      <c r="G675" s="160"/>
      <c r="H675" s="160"/>
    </row>
    <row r="676" spans="1:8" ht="19.7" customHeight="1" x14ac:dyDescent="0.25">
      <c r="A676" s="359" t="s">
        <v>140</v>
      </c>
      <c r="B676" s="361"/>
      <c r="C676" s="229"/>
      <c r="D676" s="130"/>
      <c r="E676" s="130"/>
      <c r="F676" s="130"/>
      <c r="G676" s="130"/>
      <c r="H676" s="171"/>
    </row>
    <row r="677" spans="1:8" ht="19.7" customHeight="1" x14ac:dyDescent="0.25">
      <c r="A677" s="36" t="s">
        <v>1</v>
      </c>
      <c r="B677" s="36" t="s">
        <v>14</v>
      </c>
      <c r="C677" s="36" t="s">
        <v>364</v>
      </c>
      <c r="D677" s="36" t="s">
        <v>359</v>
      </c>
      <c r="E677" s="36" t="s">
        <v>360</v>
      </c>
      <c r="F677" s="36" t="s">
        <v>361</v>
      </c>
      <c r="G677" s="36" t="s">
        <v>362</v>
      </c>
      <c r="H677" s="36" t="s">
        <v>363</v>
      </c>
    </row>
    <row r="678" spans="1:8" ht="19.7" customHeight="1" x14ac:dyDescent="0.25">
      <c r="A678" s="140">
        <v>3</v>
      </c>
      <c r="B678" s="140" t="s">
        <v>270</v>
      </c>
      <c r="C678" s="141">
        <f>C679</f>
        <v>0</v>
      </c>
      <c r="D678" s="141">
        <f>D679</f>
        <v>0</v>
      </c>
      <c r="E678" s="141">
        <f>E679</f>
        <v>0</v>
      </c>
      <c r="F678" s="141">
        <f t="shared" ref="F678:H678" si="259">F679</f>
        <v>0</v>
      </c>
      <c r="G678" s="141">
        <f t="shared" si="259"/>
        <v>0</v>
      </c>
      <c r="H678" s="141">
        <f t="shared" si="259"/>
        <v>0</v>
      </c>
    </row>
    <row r="679" spans="1:8" ht="19.7" customHeight="1" x14ac:dyDescent="0.25">
      <c r="A679" s="142">
        <v>32</v>
      </c>
      <c r="B679" s="143" t="s">
        <v>37</v>
      </c>
      <c r="C679" s="144">
        <f>C680+C682+C684</f>
        <v>0</v>
      </c>
      <c r="D679" s="144">
        <f>D680+D682+D684</f>
        <v>0</v>
      </c>
      <c r="E679" s="144">
        <f>E680+E682+E684</f>
        <v>0</v>
      </c>
      <c r="F679" s="144">
        <f t="shared" ref="F679:H679" si="260">F680+F682+F684</f>
        <v>0</v>
      </c>
      <c r="G679" s="144">
        <f t="shared" si="260"/>
        <v>0</v>
      </c>
      <c r="H679" s="144">
        <f t="shared" si="260"/>
        <v>0</v>
      </c>
    </row>
    <row r="680" spans="1:8" ht="19.7" customHeight="1" x14ac:dyDescent="0.25">
      <c r="A680" s="142">
        <v>322</v>
      </c>
      <c r="B680" s="143" t="s">
        <v>45</v>
      </c>
      <c r="C680" s="144">
        <f>C681</f>
        <v>0</v>
      </c>
      <c r="D680" s="144">
        <f>D681</f>
        <v>0</v>
      </c>
      <c r="E680" s="144">
        <f>E681</f>
        <v>0</v>
      </c>
      <c r="F680" s="144">
        <f>F681</f>
        <v>0</v>
      </c>
      <c r="G680" s="144">
        <v>0</v>
      </c>
      <c r="H680" s="144">
        <v>0</v>
      </c>
    </row>
    <row r="681" spans="1:8" ht="19.7" customHeight="1" x14ac:dyDescent="0.25">
      <c r="A681" s="145">
        <v>3221</v>
      </c>
      <c r="B681" s="146" t="s">
        <v>136</v>
      </c>
      <c r="C681" s="147">
        <v>0</v>
      </c>
      <c r="D681" s="147">
        <v>0</v>
      </c>
      <c r="E681" s="147">
        <v>0</v>
      </c>
      <c r="F681" s="147">
        <v>0</v>
      </c>
      <c r="G681" s="147">
        <v>0</v>
      </c>
      <c r="H681" s="147">
        <v>0</v>
      </c>
    </row>
    <row r="682" spans="1:8" ht="19.7" customHeight="1" x14ac:dyDescent="0.25">
      <c r="A682" s="142">
        <v>323</v>
      </c>
      <c r="B682" s="143" t="s">
        <v>53</v>
      </c>
      <c r="C682" s="144">
        <f>C683</f>
        <v>0</v>
      </c>
      <c r="D682" s="144">
        <f>D683</f>
        <v>0</v>
      </c>
      <c r="E682" s="144">
        <f>E683</f>
        <v>0</v>
      </c>
      <c r="F682" s="144">
        <f t="shared" ref="F682:H682" si="261">F683</f>
        <v>0</v>
      </c>
      <c r="G682" s="144">
        <f t="shared" si="261"/>
        <v>0</v>
      </c>
      <c r="H682" s="144">
        <f t="shared" si="261"/>
        <v>0</v>
      </c>
    </row>
    <row r="683" spans="1:8" ht="19.7" customHeight="1" x14ac:dyDescent="0.25">
      <c r="A683" s="145">
        <v>3232</v>
      </c>
      <c r="B683" s="146" t="s">
        <v>113</v>
      </c>
      <c r="C683" s="147">
        <v>0</v>
      </c>
      <c r="D683" s="147">
        <v>0</v>
      </c>
      <c r="E683" s="147">
        <v>0</v>
      </c>
      <c r="F683" s="147">
        <v>0</v>
      </c>
      <c r="G683" s="147">
        <v>0</v>
      </c>
      <c r="H683" s="147">
        <v>0</v>
      </c>
    </row>
    <row r="684" spans="1:8" ht="19.7" customHeight="1" x14ac:dyDescent="0.25">
      <c r="A684" s="142">
        <v>329</v>
      </c>
      <c r="B684" s="143" t="s">
        <v>138</v>
      </c>
      <c r="C684" s="144">
        <f>C685</f>
        <v>0</v>
      </c>
      <c r="D684" s="144">
        <f>D685</f>
        <v>0</v>
      </c>
      <c r="E684" s="144">
        <f>E685</f>
        <v>0</v>
      </c>
      <c r="F684" s="144">
        <f t="shared" ref="F684:H684" si="262">F685</f>
        <v>0</v>
      </c>
      <c r="G684" s="144">
        <f t="shared" si="262"/>
        <v>0</v>
      </c>
      <c r="H684" s="144">
        <f t="shared" si="262"/>
        <v>0</v>
      </c>
    </row>
    <row r="685" spans="1:8" ht="19.7" customHeight="1" x14ac:dyDescent="0.25">
      <c r="A685" s="145">
        <v>3299</v>
      </c>
      <c r="B685" s="146" t="s">
        <v>67</v>
      </c>
      <c r="C685" s="147">
        <v>0</v>
      </c>
      <c r="D685" s="147">
        <v>0</v>
      </c>
      <c r="E685" s="147">
        <v>0</v>
      </c>
      <c r="F685" s="147">
        <v>0</v>
      </c>
      <c r="G685" s="147">
        <v>0</v>
      </c>
      <c r="H685" s="147">
        <v>0</v>
      </c>
    </row>
    <row r="686" spans="1:8" ht="19.7" customHeight="1" x14ac:dyDescent="0.25">
      <c r="A686" s="365" t="s">
        <v>256</v>
      </c>
      <c r="B686" s="366"/>
      <c r="C686" s="151">
        <f>C678</f>
        <v>0</v>
      </c>
      <c r="D686" s="151">
        <f>D678</f>
        <v>0</v>
      </c>
      <c r="E686" s="151">
        <f>E678</f>
        <v>0</v>
      </c>
      <c r="F686" s="151">
        <f t="shared" ref="F686:H686" si="263">F678</f>
        <v>0</v>
      </c>
      <c r="G686" s="151">
        <f t="shared" si="263"/>
        <v>0</v>
      </c>
      <c r="H686" s="151">
        <f t="shared" si="263"/>
        <v>0</v>
      </c>
    </row>
    <row r="687" spans="1:8" ht="19.7" customHeight="1" x14ac:dyDescent="0.25">
      <c r="A687" s="224"/>
      <c r="B687" s="224"/>
      <c r="C687" s="160"/>
      <c r="D687" s="160"/>
      <c r="E687" s="160"/>
      <c r="F687" s="160"/>
      <c r="G687" s="160"/>
      <c r="H687" s="161"/>
    </row>
    <row r="688" spans="1:8" ht="19.7" customHeight="1" x14ac:dyDescent="0.25">
      <c r="A688" s="359" t="s">
        <v>141</v>
      </c>
      <c r="B688" s="361"/>
      <c r="C688" s="229"/>
      <c r="D688" s="160"/>
      <c r="E688" s="160"/>
      <c r="F688" s="160"/>
      <c r="G688" s="160"/>
      <c r="H688" s="161"/>
    </row>
    <row r="689" spans="1:8" ht="19.7" customHeight="1" x14ac:dyDescent="0.25">
      <c r="A689" s="36" t="s">
        <v>1</v>
      </c>
      <c r="B689" s="36" t="s">
        <v>14</v>
      </c>
      <c r="C689" s="36" t="s">
        <v>364</v>
      </c>
      <c r="D689" s="36" t="s">
        <v>359</v>
      </c>
      <c r="E689" s="36" t="s">
        <v>360</v>
      </c>
      <c r="F689" s="36" t="s">
        <v>361</v>
      </c>
      <c r="G689" s="36" t="s">
        <v>362</v>
      </c>
      <c r="H689" s="36" t="s">
        <v>363</v>
      </c>
    </row>
    <row r="690" spans="1:8" ht="19.7" customHeight="1" x14ac:dyDescent="0.25">
      <c r="A690" s="246">
        <v>3</v>
      </c>
      <c r="B690" s="247" t="s">
        <v>270</v>
      </c>
      <c r="C690" s="141">
        <f>C691</f>
        <v>32.770000000000003</v>
      </c>
      <c r="D690" s="141">
        <f>D691</f>
        <v>0</v>
      </c>
      <c r="E690" s="141">
        <f>E691</f>
        <v>0</v>
      </c>
      <c r="F690" s="141">
        <f t="shared" ref="F690:H690" si="264">F691</f>
        <v>0</v>
      </c>
      <c r="G690" s="141">
        <f t="shared" si="264"/>
        <v>0</v>
      </c>
      <c r="H690" s="141">
        <f t="shared" si="264"/>
        <v>0</v>
      </c>
    </row>
    <row r="691" spans="1:8" ht="19.7" customHeight="1" x14ac:dyDescent="0.25">
      <c r="A691" s="142">
        <v>32</v>
      </c>
      <c r="B691" s="143" t="s">
        <v>37</v>
      </c>
      <c r="C691" s="144">
        <f>C692+C694+C696</f>
        <v>32.770000000000003</v>
      </c>
      <c r="D691" s="144">
        <f>D692+D694+D696</f>
        <v>0</v>
      </c>
      <c r="E691" s="144">
        <f>E692+E694+E696</f>
        <v>0</v>
      </c>
      <c r="F691" s="144">
        <f t="shared" ref="F691:H691" si="265">F692+F694+F696</f>
        <v>0</v>
      </c>
      <c r="G691" s="144">
        <f t="shared" si="265"/>
        <v>0</v>
      </c>
      <c r="H691" s="144">
        <f t="shared" si="265"/>
        <v>0</v>
      </c>
    </row>
    <row r="692" spans="1:8" ht="19.7" customHeight="1" x14ac:dyDescent="0.25">
      <c r="A692" s="142">
        <v>322</v>
      </c>
      <c r="B692" s="143" t="s">
        <v>45</v>
      </c>
      <c r="C692" s="144">
        <f>C693</f>
        <v>0</v>
      </c>
      <c r="D692" s="144">
        <f>D693</f>
        <v>0</v>
      </c>
      <c r="E692" s="144">
        <f>E693</f>
        <v>0</v>
      </c>
      <c r="F692" s="144">
        <f t="shared" ref="F692:H692" si="266">F693</f>
        <v>0</v>
      </c>
      <c r="G692" s="144">
        <f t="shared" si="266"/>
        <v>0</v>
      </c>
      <c r="H692" s="144">
        <f t="shared" si="266"/>
        <v>0</v>
      </c>
    </row>
    <row r="693" spans="1:8" ht="19.7" customHeight="1" x14ac:dyDescent="0.25">
      <c r="A693" s="145">
        <v>3221</v>
      </c>
      <c r="B693" s="146" t="s">
        <v>136</v>
      </c>
      <c r="C693" s="147">
        <v>0</v>
      </c>
      <c r="D693" s="147">
        <v>0</v>
      </c>
      <c r="E693" s="147">
        <v>0</v>
      </c>
      <c r="F693" s="147">
        <v>0</v>
      </c>
      <c r="G693" s="147">
        <v>0</v>
      </c>
      <c r="H693" s="147">
        <v>0</v>
      </c>
    </row>
    <row r="694" spans="1:8" ht="19.7" customHeight="1" x14ac:dyDescent="0.25">
      <c r="A694" s="142">
        <v>323</v>
      </c>
      <c r="B694" s="143" t="s">
        <v>53</v>
      </c>
      <c r="C694" s="144">
        <f>C695</f>
        <v>0</v>
      </c>
      <c r="D694" s="144">
        <f>D695</f>
        <v>0</v>
      </c>
      <c r="E694" s="144">
        <f>E695</f>
        <v>0</v>
      </c>
      <c r="F694" s="144">
        <f t="shared" ref="F694:H694" si="267">F695</f>
        <v>0</v>
      </c>
      <c r="G694" s="144">
        <f t="shared" si="267"/>
        <v>0</v>
      </c>
      <c r="H694" s="144">
        <f t="shared" si="267"/>
        <v>0</v>
      </c>
    </row>
    <row r="695" spans="1:8" ht="19.7" customHeight="1" x14ac:dyDescent="0.25">
      <c r="A695" s="145">
        <v>3239</v>
      </c>
      <c r="B695" s="146" t="s">
        <v>142</v>
      </c>
      <c r="C695" s="147">
        <v>0</v>
      </c>
      <c r="D695" s="147">
        <v>0</v>
      </c>
      <c r="E695" s="147">
        <v>0</v>
      </c>
      <c r="F695" s="147">
        <v>0</v>
      </c>
      <c r="G695" s="147">
        <v>0</v>
      </c>
      <c r="H695" s="147">
        <v>0</v>
      </c>
    </row>
    <row r="696" spans="1:8" ht="19.7" customHeight="1" x14ac:dyDescent="0.25">
      <c r="A696" s="142">
        <v>329</v>
      </c>
      <c r="B696" s="143" t="s">
        <v>138</v>
      </c>
      <c r="C696" s="144">
        <f>C697</f>
        <v>32.770000000000003</v>
      </c>
      <c r="D696" s="144">
        <f>D697</f>
        <v>0</v>
      </c>
      <c r="E696" s="144">
        <f>E697</f>
        <v>0</v>
      </c>
      <c r="F696" s="144">
        <f t="shared" ref="F696:H696" si="268">F697</f>
        <v>0</v>
      </c>
      <c r="G696" s="144">
        <f t="shared" si="268"/>
        <v>0</v>
      </c>
      <c r="H696" s="144">
        <f t="shared" si="268"/>
        <v>0</v>
      </c>
    </row>
    <row r="697" spans="1:8" ht="19.7" customHeight="1" x14ac:dyDescent="0.25">
      <c r="A697" s="145">
        <v>3293</v>
      </c>
      <c r="B697" s="146" t="s">
        <v>71</v>
      </c>
      <c r="C697" s="205">
        <v>32.770000000000003</v>
      </c>
      <c r="D697" s="147">
        <v>0</v>
      </c>
      <c r="E697" s="147">
        <v>0</v>
      </c>
      <c r="F697" s="147">
        <v>0</v>
      </c>
      <c r="G697" s="147">
        <v>0</v>
      </c>
      <c r="H697" s="147">
        <v>0</v>
      </c>
    </row>
    <row r="698" spans="1:8" ht="0.75" customHeight="1" x14ac:dyDescent="0.25">
      <c r="A698" s="145"/>
      <c r="B698" s="146"/>
      <c r="C698" s="147"/>
      <c r="D698" s="147"/>
      <c r="E698" s="147"/>
      <c r="F698" s="147"/>
      <c r="G698" s="144"/>
      <c r="H698" s="144"/>
    </row>
    <row r="699" spans="1:8" ht="19.7" customHeight="1" x14ac:dyDescent="0.25">
      <c r="A699" s="365" t="s">
        <v>262</v>
      </c>
      <c r="B699" s="366"/>
      <c r="C699" s="151">
        <f>C690</f>
        <v>32.770000000000003</v>
      </c>
      <c r="D699" s="151">
        <f>D691</f>
        <v>0</v>
      </c>
      <c r="E699" s="151">
        <f>E691</f>
        <v>0</v>
      </c>
      <c r="F699" s="151">
        <f t="shared" ref="F699:G699" si="269">F691</f>
        <v>0</v>
      </c>
      <c r="G699" s="151">
        <f t="shared" si="269"/>
        <v>0</v>
      </c>
      <c r="H699" s="151">
        <f>H691</f>
        <v>0</v>
      </c>
    </row>
    <row r="700" spans="1:8" ht="19.7" customHeight="1" x14ac:dyDescent="0.25">
      <c r="A700" s="377" t="s">
        <v>266</v>
      </c>
      <c r="B700" s="378"/>
      <c r="C700" s="238">
        <f>C699+C686+C674+C661</f>
        <v>457.77</v>
      </c>
      <c r="D700" s="238">
        <f>D699+D686+D674+D661</f>
        <v>713.27</v>
      </c>
      <c r="E700" s="238">
        <f>E699+E686+E674+E661</f>
        <v>713.27</v>
      </c>
      <c r="F700" s="238">
        <f t="shared" ref="F700:H700" si="270">F699+F686+F674+F661</f>
        <v>0</v>
      </c>
      <c r="G700" s="238">
        <f t="shared" si="270"/>
        <v>0</v>
      </c>
      <c r="H700" s="238">
        <f t="shared" si="270"/>
        <v>0</v>
      </c>
    </row>
    <row r="701" spans="1:8" ht="19.7" customHeight="1" x14ac:dyDescent="0.25">
      <c r="A701" s="248"/>
      <c r="B701" s="17"/>
      <c r="C701" s="225"/>
      <c r="D701" s="225"/>
      <c r="E701" s="225"/>
      <c r="F701" s="225"/>
      <c r="G701" s="160"/>
      <c r="H701" s="161"/>
    </row>
    <row r="702" spans="1:8" ht="2.25" customHeight="1" x14ac:dyDescent="0.25">
      <c r="A702" s="248"/>
      <c r="B702" s="17"/>
      <c r="C702" s="225"/>
      <c r="D702" s="225"/>
      <c r="E702" s="225"/>
      <c r="F702" s="225"/>
      <c r="G702" s="160"/>
      <c r="H702" s="161"/>
    </row>
    <row r="703" spans="1:8" ht="18" customHeight="1" x14ac:dyDescent="0.25">
      <c r="A703" s="379" t="s">
        <v>206</v>
      </c>
      <c r="B703" s="379"/>
      <c r="C703" s="225"/>
      <c r="D703" s="249"/>
      <c r="E703" s="249"/>
      <c r="F703" s="225"/>
      <c r="G703" s="250"/>
      <c r="H703" s="251"/>
    </row>
    <row r="704" spans="1:8" ht="19.7" customHeight="1" x14ac:dyDescent="0.25">
      <c r="A704" s="376" t="s">
        <v>159</v>
      </c>
      <c r="B704" s="376"/>
      <c r="C704" s="225"/>
      <c r="D704" s="225"/>
      <c r="E704" s="225"/>
      <c r="F704" s="225"/>
      <c r="G704" s="160"/>
      <c r="H704" s="161"/>
    </row>
    <row r="705" spans="1:8" ht="19.7" customHeight="1" x14ac:dyDescent="0.25">
      <c r="A705" s="36" t="s">
        <v>1</v>
      </c>
      <c r="B705" s="36" t="s">
        <v>14</v>
      </c>
      <c r="C705" s="36" t="s">
        <v>364</v>
      </c>
      <c r="D705" s="36" t="s">
        <v>359</v>
      </c>
      <c r="E705" s="36" t="s">
        <v>360</v>
      </c>
      <c r="F705" s="36" t="s">
        <v>361</v>
      </c>
      <c r="G705" s="36" t="s">
        <v>362</v>
      </c>
      <c r="H705" s="36" t="s">
        <v>363</v>
      </c>
    </row>
    <row r="706" spans="1:8" ht="19.7" customHeight="1" x14ac:dyDescent="0.25">
      <c r="A706" s="140">
        <v>3</v>
      </c>
      <c r="B706" s="252" t="s">
        <v>270</v>
      </c>
      <c r="C706" s="141">
        <f>C707</f>
        <v>729.95999999999992</v>
      </c>
      <c r="D706" s="141">
        <f>D707</f>
        <v>729.98</v>
      </c>
      <c r="E706" s="141">
        <f>E707</f>
        <v>729.98</v>
      </c>
      <c r="F706" s="141">
        <f t="shared" ref="F706:H706" si="271">F707</f>
        <v>729.95999999999992</v>
      </c>
      <c r="G706" s="141">
        <f t="shared" si="271"/>
        <v>729.95999999999992</v>
      </c>
      <c r="H706" s="141">
        <f t="shared" si="271"/>
        <v>729.95999999999992</v>
      </c>
    </row>
    <row r="707" spans="1:8" ht="19.7" customHeight="1" x14ac:dyDescent="0.25">
      <c r="A707" s="142">
        <v>31</v>
      </c>
      <c r="B707" s="143" t="s">
        <v>27</v>
      </c>
      <c r="C707" s="144">
        <f>C708+C710</f>
        <v>729.95999999999992</v>
      </c>
      <c r="D707" s="144">
        <f>D708+D710</f>
        <v>729.98</v>
      </c>
      <c r="E707" s="144">
        <f>E708+E710</f>
        <v>729.98</v>
      </c>
      <c r="F707" s="144">
        <f t="shared" ref="F707:H707" si="272">F708+F710</f>
        <v>729.95999999999992</v>
      </c>
      <c r="G707" s="144">
        <f t="shared" si="272"/>
        <v>729.95999999999992</v>
      </c>
      <c r="H707" s="144">
        <f t="shared" si="272"/>
        <v>729.95999999999992</v>
      </c>
    </row>
    <row r="708" spans="1:8" ht="19.7" customHeight="1" x14ac:dyDescent="0.25">
      <c r="A708" s="142">
        <v>311</v>
      </c>
      <c r="B708" s="143" t="s">
        <v>28</v>
      </c>
      <c r="C708" s="144">
        <f>C709</f>
        <v>626.55999999999995</v>
      </c>
      <c r="D708" s="144">
        <f>D709</f>
        <v>626.57000000000005</v>
      </c>
      <c r="E708" s="144">
        <f>E709</f>
        <v>626.57000000000005</v>
      </c>
      <c r="F708" s="144">
        <f t="shared" ref="F708:H708" si="273">F709</f>
        <v>626.55999999999995</v>
      </c>
      <c r="G708" s="144">
        <f t="shared" si="273"/>
        <v>626.55999999999995</v>
      </c>
      <c r="H708" s="144">
        <f t="shared" si="273"/>
        <v>626.55999999999995</v>
      </c>
    </row>
    <row r="709" spans="1:8" ht="19.7" customHeight="1" x14ac:dyDescent="0.25">
      <c r="A709" s="145">
        <v>3111</v>
      </c>
      <c r="B709" s="146" t="s">
        <v>156</v>
      </c>
      <c r="C709" s="147">
        <v>626.55999999999995</v>
      </c>
      <c r="D709" s="147">
        <v>626.57000000000005</v>
      </c>
      <c r="E709" s="147">
        <v>626.57000000000005</v>
      </c>
      <c r="F709" s="147">
        <v>626.55999999999995</v>
      </c>
      <c r="G709" s="147">
        <v>626.55999999999995</v>
      </c>
      <c r="H709" s="147">
        <v>626.55999999999995</v>
      </c>
    </row>
    <row r="710" spans="1:8" ht="19.7" customHeight="1" x14ac:dyDescent="0.25">
      <c r="A710" s="142">
        <v>313</v>
      </c>
      <c r="B710" s="143" t="s">
        <v>34</v>
      </c>
      <c r="C710" s="144">
        <f>C711</f>
        <v>103.4</v>
      </c>
      <c r="D710" s="144">
        <f>D711</f>
        <v>103.41</v>
      </c>
      <c r="E710" s="144">
        <f>E711</f>
        <v>103.41</v>
      </c>
      <c r="F710" s="144">
        <f t="shared" ref="F710:H710" si="274">F711</f>
        <v>103.4</v>
      </c>
      <c r="G710" s="144">
        <f t="shared" si="274"/>
        <v>103.4</v>
      </c>
      <c r="H710" s="144">
        <f t="shared" si="274"/>
        <v>103.4</v>
      </c>
    </row>
    <row r="711" spans="1:8" ht="19.5" customHeight="1" x14ac:dyDescent="0.25">
      <c r="A711" s="145">
        <v>3132</v>
      </c>
      <c r="B711" s="146" t="s">
        <v>125</v>
      </c>
      <c r="C711" s="147">
        <v>103.4</v>
      </c>
      <c r="D711" s="147">
        <v>103.41</v>
      </c>
      <c r="E711" s="147">
        <v>103.41</v>
      </c>
      <c r="F711" s="147">
        <v>103.4</v>
      </c>
      <c r="G711" s="147">
        <v>103.4</v>
      </c>
      <c r="H711" s="147">
        <v>103.4</v>
      </c>
    </row>
    <row r="712" spans="1:8" ht="19.5" hidden="1" customHeight="1" x14ac:dyDescent="0.25">
      <c r="A712" s="142"/>
      <c r="B712" s="143"/>
      <c r="C712" s="144"/>
      <c r="D712" s="144"/>
      <c r="E712" s="144"/>
      <c r="F712" s="144"/>
      <c r="G712" s="144"/>
      <c r="H712" s="144"/>
    </row>
    <row r="713" spans="1:8" ht="19.5" hidden="1" customHeight="1" x14ac:dyDescent="0.25">
      <c r="A713" s="145"/>
      <c r="B713" s="146"/>
      <c r="C713" s="147"/>
      <c r="D713" s="147"/>
      <c r="E713" s="147"/>
      <c r="F713" s="147"/>
      <c r="G713" s="144"/>
      <c r="H713" s="144"/>
    </row>
    <row r="714" spans="1:8" ht="19.5" hidden="1" customHeight="1" x14ac:dyDescent="0.25">
      <c r="A714" s="145"/>
      <c r="B714" s="146"/>
      <c r="C714" s="147"/>
      <c r="D714" s="147"/>
      <c r="E714" s="147"/>
      <c r="F714" s="147"/>
      <c r="G714" s="144"/>
      <c r="H714" s="144"/>
    </row>
    <row r="715" spans="1:8" ht="19.7" customHeight="1" x14ac:dyDescent="0.25">
      <c r="A715" s="365" t="s">
        <v>260</v>
      </c>
      <c r="B715" s="366"/>
      <c r="C715" s="151">
        <f>C706</f>
        <v>729.95999999999992</v>
      </c>
      <c r="D715" s="151">
        <f>D706</f>
        <v>729.98</v>
      </c>
      <c r="E715" s="151">
        <f>E706</f>
        <v>729.98</v>
      </c>
      <c r="F715" s="151">
        <f t="shared" ref="F715:H715" si="275">F706</f>
        <v>729.95999999999992</v>
      </c>
      <c r="G715" s="151">
        <f t="shared" si="275"/>
        <v>729.95999999999992</v>
      </c>
      <c r="H715" s="151">
        <f t="shared" si="275"/>
        <v>729.95999999999992</v>
      </c>
    </row>
    <row r="716" spans="1:8" ht="19.7" customHeight="1" x14ac:dyDescent="0.25">
      <c r="A716" s="377" t="s">
        <v>208</v>
      </c>
      <c r="B716" s="378"/>
      <c r="C716" s="238">
        <f>C715</f>
        <v>729.95999999999992</v>
      </c>
      <c r="D716" s="238">
        <f>D715+D701+D686+D673</f>
        <v>729.98</v>
      </c>
      <c r="E716" s="238">
        <f>E715+E701+E686+E673</f>
        <v>729.98</v>
      </c>
      <c r="F716" s="238">
        <f t="shared" ref="F716:H716" si="276">F715+F701+F686+F673</f>
        <v>729.95999999999992</v>
      </c>
      <c r="G716" s="238">
        <f t="shared" si="276"/>
        <v>729.95999999999992</v>
      </c>
      <c r="H716" s="238">
        <f t="shared" si="276"/>
        <v>729.95999999999992</v>
      </c>
    </row>
    <row r="717" spans="1:8" ht="19.7" customHeight="1" x14ac:dyDescent="0.25">
      <c r="A717" s="248"/>
      <c r="B717" s="17"/>
      <c r="C717" s="225"/>
      <c r="D717" s="225"/>
      <c r="E717" s="225"/>
      <c r="F717" s="225"/>
      <c r="G717" s="160"/>
      <c r="H717" s="161"/>
    </row>
    <row r="718" spans="1:8" ht="0.75" customHeight="1" x14ac:dyDescent="0.25">
      <c r="A718" s="253"/>
      <c r="B718" s="253"/>
      <c r="C718" s="254"/>
      <c r="D718" s="254"/>
      <c r="E718" s="254"/>
      <c r="F718" s="254"/>
      <c r="G718" s="254"/>
      <c r="H718" s="253"/>
    </row>
    <row r="719" spans="1:8" ht="19.7" customHeight="1" x14ac:dyDescent="0.25">
      <c r="A719" s="336" t="s">
        <v>294</v>
      </c>
      <c r="B719" s="336"/>
      <c r="C719" s="336"/>
      <c r="D719" s="244"/>
      <c r="E719" s="244"/>
      <c r="F719" s="134"/>
      <c r="G719" s="244"/>
      <c r="H719" s="245"/>
    </row>
    <row r="720" spans="1:8" ht="19.7" customHeight="1" x14ac:dyDescent="0.25">
      <c r="A720" s="48" t="s">
        <v>194</v>
      </c>
      <c r="B720" s="224"/>
      <c r="C720" s="229"/>
      <c r="D720" s="130"/>
      <c r="E720" s="130"/>
      <c r="F720" s="130"/>
      <c r="G720" s="130"/>
      <c r="H720" s="171"/>
    </row>
    <row r="721" spans="1:8" ht="8.25" customHeight="1" x14ac:dyDescent="0.25">
      <c r="A721" s="171"/>
      <c r="B721" s="224"/>
      <c r="C721" s="229"/>
      <c r="D721" s="130"/>
      <c r="E721" s="130"/>
      <c r="F721" s="130"/>
      <c r="G721" s="130"/>
      <c r="H721" s="171"/>
    </row>
    <row r="722" spans="1:8" ht="19.7" customHeight="1" x14ac:dyDescent="0.25">
      <c r="A722" s="36" t="s">
        <v>1</v>
      </c>
      <c r="B722" s="36" t="s">
        <v>14</v>
      </c>
      <c r="C722" s="36" t="s">
        <v>364</v>
      </c>
      <c r="D722" s="36" t="s">
        <v>359</v>
      </c>
      <c r="E722" s="36" t="s">
        <v>360</v>
      </c>
      <c r="F722" s="36" t="s">
        <v>361</v>
      </c>
      <c r="G722" s="36" t="s">
        <v>362</v>
      </c>
      <c r="H722" s="36" t="s">
        <v>363</v>
      </c>
    </row>
    <row r="723" spans="1:8" ht="19.5" customHeight="1" x14ac:dyDescent="0.25">
      <c r="A723" s="226">
        <v>3</v>
      </c>
      <c r="B723" s="227" t="s">
        <v>270</v>
      </c>
      <c r="C723" s="141">
        <f>C724</f>
        <v>0</v>
      </c>
      <c r="D723" s="141">
        <f t="shared" ref="D723:H725" si="277">D724</f>
        <v>0</v>
      </c>
      <c r="E723" s="141">
        <f t="shared" si="277"/>
        <v>20379.419999999998</v>
      </c>
      <c r="F723" s="141">
        <f t="shared" si="277"/>
        <v>27000</v>
      </c>
      <c r="G723" s="141">
        <f t="shared" si="277"/>
        <v>27000</v>
      </c>
      <c r="H723" s="141">
        <f t="shared" si="277"/>
        <v>27000</v>
      </c>
    </row>
    <row r="724" spans="1:8" ht="24" customHeight="1" x14ac:dyDescent="0.25">
      <c r="A724" s="142">
        <v>37</v>
      </c>
      <c r="B724" s="143" t="s">
        <v>341</v>
      </c>
      <c r="C724" s="144">
        <f>C725</f>
        <v>0</v>
      </c>
      <c r="D724" s="144">
        <f t="shared" si="277"/>
        <v>0</v>
      </c>
      <c r="E724" s="144">
        <f t="shared" si="277"/>
        <v>20379.419999999998</v>
      </c>
      <c r="F724" s="144">
        <f t="shared" si="277"/>
        <v>27000</v>
      </c>
      <c r="G724" s="144">
        <f t="shared" si="277"/>
        <v>27000</v>
      </c>
      <c r="H724" s="144">
        <f t="shared" si="277"/>
        <v>27000</v>
      </c>
    </row>
    <row r="725" spans="1:8" ht="21.75" customHeight="1" x14ac:dyDescent="0.25">
      <c r="A725" s="142">
        <v>372</v>
      </c>
      <c r="B725" s="143" t="s">
        <v>342</v>
      </c>
      <c r="C725" s="144">
        <f>C726</f>
        <v>0</v>
      </c>
      <c r="D725" s="144">
        <f t="shared" si="277"/>
        <v>0</v>
      </c>
      <c r="E725" s="144">
        <f t="shared" si="277"/>
        <v>20379.419999999998</v>
      </c>
      <c r="F725" s="144">
        <f t="shared" si="277"/>
        <v>27000</v>
      </c>
      <c r="G725" s="144">
        <f t="shared" si="277"/>
        <v>27000</v>
      </c>
      <c r="H725" s="144">
        <f t="shared" si="277"/>
        <v>27000</v>
      </c>
    </row>
    <row r="726" spans="1:8" ht="19.7" customHeight="1" x14ac:dyDescent="0.25">
      <c r="A726" s="145">
        <v>3722</v>
      </c>
      <c r="B726" s="145" t="s">
        <v>343</v>
      </c>
      <c r="C726" s="154">
        <v>0</v>
      </c>
      <c r="D726" s="154">
        <v>0</v>
      </c>
      <c r="E726" s="154">
        <v>20379.419999999998</v>
      </c>
      <c r="F726" s="154">
        <v>27000</v>
      </c>
      <c r="G726" s="147">
        <v>27000</v>
      </c>
      <c r="H726" s="147">
        <v>27000</v>
      </c>
    </row>
    <row r="727" spans="1:8" ht="19.7" customHeight="1" x14ac:dyDescent="0.25">
      <c r="A727" s="140">
        <v>4</v>
      </c>
      <c r="B727" s="140" t="s">
        <v>385</v>
      </c>
      <c r="C727" s="141">
        <f t="shared" ref="C727:H729" si="278">C728</f>
        <v>11114.69</v>
      </c>
      <c r="D727" s="141">
        <f t="shared" si="278"/>
        <v>11945.05</v>
      </c>
      <c r="E727" s="141">
        <f t="shared" si="278"/>
        <v>15594.01</v>
      </c>
      <c r="F727" s="141">
        <f t="shared" si="278"/>
        <v>17600</v>
      </c>
      <c r="G727" s="141">
        <f t="shared" si="278"/>
        <v>17600</v>
      </c>
      <c r="H727" s="141">
        <f t="shared" si="278"/>
        <v>17600</v>
      </c>
    </row>
    <row r="728" spans="1:8" ht="22.5" customHeight="1" x14ac:dyDescent="0.25">
      <c r="A728" s="142">
        <v>42</v>
      </c>
      <c r="B728" s="143" t="s">
        <v>80</v>
      </c>
      <c r="C728" s="144">
        <f>C729</f>
        <v>11114.69</v>
      </c>
      <c r="D728" s="144">
        <f t="shared" si="278"/>
        <v>11945.05</v>
      </c>
      <c r="E728" s="144">
        <f t="shared" si="278"/>
        <v>15594.01</v>
      </c>
      <c r="F728" s="144">
        <f t="shared" si="278"/>
        <v>17600</v>
      </c>
      <c r="G728" s="144">
        <f t="shared" si="278"/>
        <v>17600</v>
      </c>
      <c r="H728" s="144">
        <f t="shared" si="278"/>
        <v>17600</v>
      </c>
    </row>
    <row r="729" spans="1:8" ht="19.7" customHeight="1" x14ac:dyDescent="0.25">
      <c r="A729" s="142">
        <v>424</v>
      </c>
      <c r="B729" s="143" t="s">
        <v>85</v>
      </c>
      <c r="C729" s="144">
        <f>C730</f>
        <v>11114.69</v>
      </c>
      <c r="D729" s="144">
        <f t="shared" si="278"/>
        <v>11945.05</v>
      </c>
      <c r="E729" s="144">
        <f t="shared" si="278"/>
        <v>15594.01</v>
      </c>
      <c r="F729" s="144">
        <f t="shared" si="278"/>
        <v>17600</v>
      </c>
      <c r="G729" s="144">
        <f t="shared" si="278"/>
        <v>17600</v>
      </c>
      <c r="H729" s="144">
        <f t="shared" si="278"/>
        <v>17600</v>
      </c>
    </row>
    <row r="730" spans="1:8" ht="19.7" customHeight="1" x14ac:dyDescent="0.25">
      <c r="A730" s="145">
        <v>4241</v>
      </c>
      <c r="B730" s="146" t="s">
        <v>85</v>
      </c>
      <c r="C730" s="147">
        <v>11114.69</v>
      </c>
      <c r="D730" s="147">
        <v>11945.05</v>
      </c>
      <c r="E730" s="147">
        <v>15594.01</v>
      </c>
      <c r="F730" s="147">
        <v>17600</v>
      </c>
      <c r="G730" s="147">
        <v>17600</v>
      </c>
      <c r="H730" s="147">
        <v>17600</v>
      </c>
    </row>
    <row r="731" spans="1:8" ht="16.5" customHeight="1" x14ac:dyDescent="0.25">
      <c r="A731" s="365" t="s">
        <v>258</v>
      </c>
      <c r="B731" s="366"/>
      <c r="C731" s="151">
        <f>C727+C723</f>
        <v>11114.69</v>
      </c>
      <c r="D731" s="151">
        <f t="shared" ref="D731:H731" si="279">D727+D723</f>
        <v>11945.05</v>
      </c>
      <c r="E731" s="151">
        <f t="shared" si="279"/>
        <v>35973.43</v>
      </c>
      <c r="F731" s="151">
        <f t="shared" si="279"/>
        <v>44600</v>
      </c>
      <c r="G731" s="151">
        <f t="shared" si="279"/>
        <v>44600</v>
      </c>
      <c r="H731" s="151">
        <f t="shared" si="279"/>
        <v>44600</v>
      </c>
    </row>
    <row r="732" spans="1:8" ht="19.7" customHeight="1" x14ac:dyDescent="0.25">
      <c r="A732" s="367" t="s">
        <v>279</v>
      </c>
      <c r="B732" s="368"/>
      <c r="C732" s="238">
        <f>C731</f>
        <v>11114.69</v>
      </c>
      <c r="D732" s="238">
        <f>D731</f>
        <v>11945.05</v>
      </c>
      <c r="E732" s="238">
        <f>E723+E728</f>
        <v>35973.43</v>
      </c>
      <c r="F732" s="238">
        <f t="shared" ref="F732:H732" si="280">F723+F728</f>
        <v>44600</v>
      </c>
      <c r="G732" s="238">
        <f t="shared" si="280"/>
        <v>44600</v>
      </c>
      <c r="H732" s="238">
        <f t="shared" si="280"/>
        <v>44600</v>
      </c>
    </row>
    <row r="733" spans="1:8" ht="19.7" customHeight="1" x14ac:dyDescent="0.25">
      <c r="A733" s="196"/>
      <c r="B733" s="17"/>
      <c r="C733" s="225"/>
      <c r="D733" s="225"/>
      <c r="E733" s="225"/>
      <c r="F733" s="225"/>
      <c r="G733" s="160"/>
      <c r="H733" s="161"/>
    </row>
    <row r="734" spans="1:8" ht="2.25" customHeight="1" x14ac:dyDescent="0.25">
      <c r="A734" s="196"/>
      <c r="B734" s="17"/>
      <c r="C734" s="225"/>
      <c r="D734" s="225"/>
      <c r="E734" s="225"/>
      <c r="F734" s="225"/>
      <c r="G734" s="160"/>
      <c r="H734" s="161"/>
    </row>
    <row r="735" spans="1:8" ht="19.7" customHeight="1" x14ac:dyDescent="0.25">
      <c r="A735" s="336" t="s">
        <v>209</v>
      </c>
      <c r="B735" s="336"/>
      <c r="C735" s="336"/>
      <c r="D735" s="255"/>
      <c r="E735" s="255"/>
      <c r="F735" s="254"/>
      <c r="G735" s="255"/>
      <c r="H735" s="256"/>
    </row>
    <row r="736" spans="1:8" ht="19.7" customHeight="1" x14ac:dyDescent="0.25">
      <c r="A736" s="359" t="s">
        <v>152</v>
      </c>
      <c r="B736" s="380"/>
      <c r="C736" s="137"/>
      <c r="D736" s="134"/>
      <c r="E736" s="134"/>
      <c r="F736" s="134"/>
      <c r="G736" s="134"/>
      <c r="H736" s="29"/>
    </row>
    <row r="737" spans="1:8" ht="19.7" customHeight="1" x14ac:dyDescent="0.25">
      <c r="A737" s="36" t="s">
        <v>1</v>
      </c>
      <c r="B737" s="36" t="s">
        <v>14</v>
      </c>
      <c r="C737" s="36" t="s">
        <v>364</v>
      </c>
      <c r="D737" s="36" t="s">
        <v>359</v>
      </c>
      <c r="E737" s="36" t="s">
        <v>360</v>
      </c>
      <c r="F737" s="36" t="s">
        <v>361</v>
      </c>
      <c r="G737" s="36" t="s">
        <v>362</v>
      </c>
      <c r="H737" s="36" t="s">
        <v>363</v>
      </c>
    </row>
    <row r="738" spans="1:8" ht="19.7" customHeight="1" x14ac:dyDescent="0.25">
      <c r="A738" s="140">
        <v>3</v>
      </c>
      <c r="B738" s="140" t="s">
        <v>270</v>
      </c>
      <c r="C738" s="141">
        <f>C739+C746</f>
        <v>2010.11</v>
      </c>
      <c r="D738" s="141">
        <f>D739+D746</f>
        <v>0</v>
      </c>
      <c r="E738" s="141">
        <f>E739+E746</f>
        <v>0</v>
      </c>
      <c r="F738" s="141">
        <f t="shared" ref="F738:H738" si="281">F739+F746</f>
        <v>0</v>
      </c>
      <c r="G738" s="141">
        <f t="shared" si="281"/>
        <v>0</v>
      </c>
      <c r="H738" s="141">
        <f t="shared" si="281"/>
        <v>0</v>
      </c>
    </row>
    <row r="739" spans="1:8" ht="19.7" customHeight="1" x14ac:dyDescent="0.25">
      <c r="A739" s="142">
        <v>31</v>
      </c>
      <c r="B739" s="143" t="s">
        <v>156</v>
      </c>
      <c r="C739" s="144">
        <f>C740+C742+C744</f>
        <v>1884.01</v>
      </c>
      <c r="D739" s="144">
        <f>D740+D742+D744</f>
        <v>0</v>
      </c>
      <c r="E739" s="144">
        <f>E740+E742+E744</f>
        <v>0</v>
      </c>
      <c r="F739" s="144">
        <f t="shared" ref="F739:H739" si="282">F740+F742+F744</f>
        <v>0</v>
      </c>
      <c r="G739" s="144">
        <f t="shared" si="282"/>
        <v>0</v>
      </c>
      <c r="H739" s="144">
        <f t="shared" si="282"/>
        <v>0</v>
      </c>
    </row>
    <row r="740" spans="1:8" ht="19.7" customHeight="1" x14ac:dyDescent="0.25">
      <c r="A740" s="142">
        <v>311</v>
      </c>
      <c r="B740" s="143" t="s">
        <v>29</v>
      </c>
      <c r="C740" s="144">
        <f>C741</f>
        <v>1551.31</v>
      </c>
      <c r="D740" s="144">
        <f>D741</f>
        <v>0</v>
      </c>
      <c r="E740" s="144">
        <f>E741</f>
        <v>0</v>
      </c>
      <c r="F740" s="144">
        <f t="shared" ref="F740:H740" si="283">F741</f>
        <v>0</v>
      </c>
      <c r="G740" s="144">
        <f t="shared" si="283"/>
        <v>0</v>
      </c>
      <c r="H740" s="144">
        <f t="shared" si="283"/>
        <v>0</v>
      </c>
    </row>
    <row r="741" spans="1:8" ht="19.7" customHeight="1" x14ac:dyDescent="0.25">
      <c r="A741" s="145">
        <v>3111</v>
      </c>
      <c r="B741" s="146" t="s">
        <v>29</v>
      </c>
      <c r="C741" s="147">
        <v>1551.31</v>
      </c>
      <c r="D741" s="147">
        <v>0</v>
      </c>
      <c r="E741" s="147">
        <v>0</v>
      </c>
      <c r="F741" s="147">
        <v>0</v>
      </c>
      <c r="G741" s="147">
        <v>0</v>
      </c>
      <c r="H741" s="147">
        <v>0</v>
      </c>
    </row>
    <row r="742" spans="1:8" ht="19.7" customHeight="1" x14ac:dyDescent="0.25">
      <c r="A742" s="142">
        <v>312</v>
      </c>
      <c r="B742" s="143" t="s">
        <v>123</v>
      </c>
      <c r="C742" s="144">
        <f>C743</f>
        <v>76.739999999999995</v>
      </c>
      <c r="D742" s="144">
        <f>D743</f>
        <v>0</v>
      </c>
      <c r="E742" s="144">
        <f>E743</f>
        <v>0</v>
      </c>
      <c r="F742" s="144">
        <f t="shared" ref="F742:H742" si="284">F743</f>
        <v>0</v>
      </c>
      <c r="G742" s="144">
        <f t="shared" si="284"/>
        <v>0</v>
      </c>
      <c r="H742" s="144">
        <f t="shared" si="284"/>
        <v>0</v>
      </c>
    </row>
    <row r="743" spans="1:8" ht="19.7" customHeight="1" x14ac:dyDescent="0.25">
      <c r="A743" s="145">
        <v>3121</v>
      </c>
      <c r="B743" s="146" t="s">
        <v>123</v>
      </c>
      <c r="C743" s="147">
        <v>76.739999999999995</v>
      </c>
      <c r="D743" s="147">
        <v>0</v>
      </c>
      <c r="E743" s="147">
        <v>0</v>
      </c>
      <c r="F743" s="147">
        <v>0</v>
      </c>
      <c r="G743" s="147">
        <v>0</v>
      </c>
      <c r="H743" s="147">
        <v>0</v>
      </c>
    </row>
    <row r="744" spans="1:8" ht="19.7" customHeight="1" x14ac:dyDescent="0.25">
      <c r="A744" s="142">
        <v>313</v>
      </c>
      <c r="B744" s="143" t="s">
        <v>34</v>
      </c>
      <c r="C744" s="144">
        <f>C745</f>
        <v>255.96</v>
      </c>
      <c r="D744" s="144">
        <f>D745</f>
        <v>0</v>
      </c>
      <c r="E744" s="144">
        <f>E745</f>
        <v>0</v>
      </c>
      <c r="F744" s="144">
        <f t="shared" ref="F744:H744" si="285">F745</f>
        <v>0</v>
      </c>
      <c r="G744" s="144">
        <f t="shared" si="285"/>
        <v>0</v>
      </c>
      <c r="H744" s="144">
        <f t="shared" si="285"/>
        <v>0</v>
      </c>
    </row>
    <row r="745" spans="1:8" ht="19.7" customHeight="1" x14ac:dyDescent="0.25">
      <c r="A745" s="145">
        <v>3132</v>
      </c>
      <c r="B745" s="146" t="s">
        <v>153</v>
      </c>
      <c r="C745" s="239">
        <v>255.96</v>
      </c>
      <c r="D745" s="147">
        <v>0</v>
      </c>
      <c r="E745" s="147">
        <v>0</v>
      </c>
      <c r="F745" s="147">
        <v>0</v>
      </c>
      <c r="G745" s="147">
        <v>0</v>
      </c>
      <c r="H745" s="147">
        <v>0</v>
      </c>
    </row>
    <row r="746" spans="1:8" ht="19.7" customHeight="1" x14ac:dyDescent="0.25">
      <c r="A746" s="142">
        <v>32</v>
      </c>
      <c r="B746" s="143" t="s">
        <v>37</v>
      </c>
      <c r="C746" s="144">
        <f>C747</f>
        <v>126.10000000000001</v>
      </c>
      <c r="D746" s="144">
        <f>D747</f>
        <v>0</v>
      </c>
      <c r="E746" s="144">
        <f>E747</f>
        <v>0</v>
      </c>
      <c r="F746" s="144">
        <f t="shared" ref="F746:H746" si="286">F747</f>
        <v>0</v>
      </c>
      <c r="G746" s="144">
        <f t="shared" si="286"/>
        <v>0</v>
      </c>
      <c r="H746" s="144">
        <f t="shared" si="286"/>
        <v>0</v>
      </c>
    </row>
    <row r="747" spans="1:8" ht="19.7" customHeight="1" x14ac:dyDescent="0.25">
      <c r="A747" s="142">
        <v>321</v>
      </c>
      <c r="B747" s="143" t="s">
        <v>38</v>
      </c>
      <c r="C747" s="144">
        <f>C749+C748</f>
        <v>126.10000000000001</v>
      </c>
      <c r="D747" s="144">
        <f>D749+D748</f>
        <v>0</v>
      </c>
      <c r="E747" s="144">
        <f>E749+E748</f>
        <v>0</v>
      </c>
      <c r="F747" s="144">
        <f t="shared" ref="F747:H747" si="287">F749+F748</f>
        <v>0</v>
      </c>
      <c r="G747" s="144">
        <f t="shared" si="287"/>
        <v>0</v>
      </c>
      <c r="H747" s="144">
        <f t="shared" si="287"/>
        <v>0</v>
      </c>
    </row>
    <row r="748" spans="1:8" ht="19.7" customHeight="1" x14ac:dyDescent="0.25">
      <c r="A748" s="145">
        <v>3211</v>
      </c>
      <c r="B748" s="146" t="s">
        <v>390</v>
      </c>
      <c r="C748" s="147">
        <v>7.67</v>
      </c>
      <c r="D748" s="147">
        <v>0</v>
      </c>
      <c r="E748" s="147">
        <v>0</v>
      </c>
      <c r="F748" s="147">
        <v>0</v>
      </c>
      <c r="G748" s="147">
        <v>0</v>
      </c>
      <c r="H748" s="147">
        <v>0</v>
      </c>
    </row>
    <row r="749" spans="1:8" ht="19.7" customHeight="1" x14ac:dyDescent="0.25">
      <c r="A749" s="145">
        <v>3212</v>
      </c>
      <c r="B749" s="145" t="s">
        <v>127</v>
      </c>
      <c r="C749" s="147">
        <v>118.43</v>
      </c>
      <c r="D749" s="147">
        <v>0</v>
      </c>
      <c r="E749" s="147">
        <v>0</v>
      </c>
      <c r="F749" s="147">
        <v>0</v>
      </c>
      <c r="G749" s="147">
        <v>0</v>
      </c>
      <c r="H749" s="147">
        <v>0</v>
      </c>
    </row>
    <row r="750" spans="1:8" ht="19.7" customHeight="1" x14ac:dyDescent="0.25">
      <c r="A750" s="365" t="s">
        <v>260</v>
      </c>
      <c r="B750" s="366"/>
      <c r="C750" s="151">
        <f>C738</f>
        <v>2010.11</v>
      </c>
      <c r="D750" s="151">
        <f>D738</f>
        <v>0</v>
      </c>
      <c r="E750" s="151">
        <f>E738</f>
        <v>0</v>
      </c>
      <c r="F750" s="151">
        <f t="shared" ref="F750:H750" si="288">F738</f>
        <v>0</v>
      </c>
      <c r="G750" s="151">
        <f t="shared" si="288"/>
        <v>0</v>
      </c>
      <c r="H750" s="151">
        <f t="shared" si="288"/>
        <v>0</v>
      </c>
    </row>
    <row r="751" spans="1:8" ht="5.25" customHeight="1" x14ac:dyDescent="0.25">
      <c r="A751" s="224"/>
      <c r="B751" s="224"/>
      <c r="C751" s="160"/>
      <c r="D751" s="160"/>
      <c r="E751" s="160"/>
      <c r="F751" s="160"/>
      <c r="G751" s="160"/>
      <c r="H751" s="161"/>
    </row>
    <row r="752" spans="1:8" ht="19.5" hidden="1" customHeight="1" x14ac:dyDescent="0.25">
      <c r="A752" s="224"/>
      <c r="B752" s="224"/>
      <c r="C752" s="160"/>
      <c r="D752" s="160"/>
      <c r="E752" s="160"/>
      <c r="F752" s="160"/>
      <c r="G752" s="160"/>
      <c r="H752" s="161"/>
    </row>
    <row r="753" spans="1:8" ht="19.5" hidden="1" customHeight="1" x14ac:dyDescent="0.25">
      <c r="A753" s="224"/>
      <c r="B753" s="224"/>
      <c r="C753" s="160"/>
      <c r="D753" s="160"/>
      <c r="E753" s="160"/>
      <c r="F753" s="160"/>
      <c r="G753" s="160"/>
      <c r="H753" s="161"/>
    </row>
    <row r="754" spans="1:8" ht="19.5" hidden="1" customHeight="1" x14ac:dyDescent="0.25">
      <c r="A754" s="224"/>
      <c r="B754" s="224"/>
      <c r="C754" s="160"/>
      <c r="D754" s="160"/>
      <c r="E754" s="160"/>
      <c r="F754" s="160"/>
      <c r="G754" s="160"/>
      <c r="H754" s="161"/>
    </row>
    <row r="755" spans="1:8" ht="19.5" hidden="1" customHeight="1" x14ac:dyDescent="0.25">
      <c r="A755" s="224"/>
      <c r="B755" s="224"/>
      <c r="C755" s="160"/>
      <c r="D755" s="160"/>
      <c r="E755" s="160"/>
      <c r="F755" s="160"/>
      <c r="G755" s="160"/>
      <c r="H755" s="161"/>
    </row>
    <row r="756" spans="1:8" ht="19.5" hidden="1" customHeight="1" x14ac:dyDescent="0.25">
      <c r="A756" s="224"/>
      <c r="B756" s="224"/>
      <c r="C756" s="160"/>
      <c r="D756" s="160"/>
      <c r="E756" s="160"/>
      <c r="F756" s="160"/>
      <c r="G756" s="160"/>
      <c r="H756" s="161"/>
    </row>
    <row r="757" spans="1:8" ht="19.5" hidden="1" customHeight="1" x14ac:dyDescent="0.25">
      <c r="A757" s="224"/>
      <c r="B757" s="224"/>
      <c r="C757" s="160"/>
      <c r="D757" s="160"/>
      <c r="E757" s="160"/>
      <c r="F757" s="160"/>
      <c r="G757" s="160"/>
      <c r="H757" s="161"/>
    </row>
    <row r="758" spans="1:8" ht="19.7" customHeight="1" x14ac:dyDescent="0.25">
      <c r="A758" s="48" t="s">
        <v>155</v>
      </c>
      <c r="B758" s="197"/>
      <c r="C758" s="137"/>
      <c r="D758" s="134"/>
      <c r="E758" s="134"/>
      <c r="F758" s="134"/>
      <c r="G758" s="134"/>
      <c r="H758" s="29"/>
    </row>
    <row r="759" spans="1:8" ht="19.7" customHeight="1" x14ac:dyDescent="0.25">
      <c r="A759" s="36" t="s">
        <v>1</v>
      </c>
      <c r="B759" s="36" t="s">
        <v>14</v>
      </c>
      <c r="C759" s="36" t="s">
        <v>364</v>
      </c>
      <c r="D759" s="36" t="s">
        <v>359</v>
      </c>
      <c r="E759" s="36" t="s">
        <v>360</v>
      </c>
      <c r="F759" s="36" t="s">
        <v>361</v>
      </c>
      <c r="G759" s="36" t="s">
        <v>362</v>
      </c>
      <c r="H759" s="36" t="s">
        <v>363</v>
      </c>
    </row>
    <row r="760" spans="1:8" ht="19.7" customHeight="1" x14ac:dyDescent="0.25">
      <c r="A760" s="140">
        <v>3</v>
      </c>
      <c r="B760" s="140" t="s">
        <v>270</v>
      </c>
      <c r="C760" s="141">
        <f>C761+C768</f>
        <v>4942.88</v>
      </c>
      <c r="D760" s="141">
        <f>D761+D768</f>
        <v>0</v>
      </c>
      <c r="E760" s="141">
        <f>E761+E768</f>
        <v>0</v>
      </c>
      <c r="F760" s="141">
        <f t="shared" ref="F760:H760" si="289">F761+F768</f>
        <v>0</v>
      </c>
      <c r="G760" s="141">
        <f t="shared" si="289"/>
        <v>0</v>
      </c>
      <c r="H760" s="141">
        <f t="shared" si="289"/>
        <v>0</v>
      </c>
    </row>
    <row r="761" spans="1:8" ht="19.7" customHeight="1" x14ac:dyDescent="0.25">
      <c r="A761" s="142">
        <v>31</v>
      </c>
      <c r="B761" s="143" t="s">
        <v>156</v>
      </c>
      <c r="C761" s="144">
        <f>C762+C764+C766</f>
        <v>4632.84</v>
      </c>
      <c r="D761" s="144">
        <f>D762+D764+D766</f>
        <v>0</v>
      </c>
      <c r="E761" s="144">
        <f>E762+E764+E766</f>
        <v>0</v>
      </c>
      <c r="F761" s="144">
        <f t="shared" ref="F761:H761" si="290">F762+F764+F766</f>
        <v>0</v>
      </c>
      <c r="G761" s="144">
        <f t="shared" si="290"/>
        <v>0</v>
      </c>
      <c r="H761" s="144">
        <f t="shared" si="290"/>
        <v>0</v>
      </c>
    </row>
    <row r="762" spans="1:8" ht="19.7" customHeight="1" x14ac:dyDescent="0.25">
      <c r="A762" s="142">
        <v>311</v>
      </c>
      <c r="B762" s="143" t="s">
        <v>29</v>
      </c>
      <c r="C762" s="144">
        <f>C763</f>
        <v>3814.68</v>
      </c>
      <c r="D762" s="144">
        <f>D763</f>
        <v>0</v>
      </c>
      <c r="E762" s="144">
        <f>E763</f>
        <v>0</v>
      </c>
      <c r="F762" s="144">
        <f t="shared" ref="F762:H762" si="291">F763</f>
        <v>0</v>
      </c>
      <c r="G762" s="144">
        <f t="shared" si="291"/>
        <v>0</v>
      </c>
      <c r="H762" s="144">
        <f t="shared" si="291"/>
        <v>0</v>
      </c>
    </row>
    <row r="763" spans="1:8" ht="19.7" customHeight="1" x14ac:dyDescent="0.25">
      <c r="A763" s="145">
        <v>3111</v>
      </c>
      <c r="B763" s="146" t="s">
        <v>29</v>
      </c>
      <c r="C763" s="239">
        <v>3814.68</v>
      </c>
      <c r="D763" s="147">
        <v>0</v>
      </c>
      <c r="E763" s="147">
        <v>0</v>
      </c>
      <c r="F763" s="147">
        <v>0</v>
      </c>
      <c r="G763" s="147">
        <v>0</v>
      </c>
      <c r="H763" s="147">
        <v>0</v>
      </c>
    </row>
    <row r="764" spans="1:8" ht="19.7" customHeight="1" x14ac:dyDescent="0.25">
      <c r="A764" s="142">
        <v>312</v>
      </c>
      <c r="B764" s="143" t="s">
        <v>123</v>
      </c>
      <c r="C764" s="144">
        <f>C765</f>
        <v>188.7</v>
      </c>
      <c r="D764" s="144">
        <f>D765</f>
        <v>0</v>
      </c>
      <c r="E764" s="144">
        <f>E765</f>
        <v>0</v>
      </c>
      <c r="F764" s="144">
        <f t="shared" ref="F764:H764" si="292">F765</f>
        <v>0</v>
      </c>
      <c r="G764" s="144">
        <f t="shared" si="292"/>
        <v>0</v>
      </c>
      <c r="H764" s="144">
        <f t="shared" si="292"/>
        <v>0</v>
      </c>
    </row>
    <row r="765" spans="1:8" ht="19.7" customHeight="1" x14ac:dyDescent="0.25">
      <c r="A765" s="145">
        <v>3121</v>
      </c>
      <c r="B765" s="146" t="s">
        <v>123</v>
      </c>
      <c r="C765" s="239">
        <v>188.7</v>
      </c>
      <c r="D765" s="147">
        <v>0</v>
      </c>
      <c r="E765" s="147">
        <v>0</v>
      </c>
      <c r="F765" s="147">
        <v>0</v>
      </c>
      <c r="G765" s="147">
        <v>0</v>
      </c>
      <c r="H765" s="147">
        <v>0</v>
      </c>
    </row>
    <row r="766" spans="1:8" ht="19.7" customHeight="1" x14ac:dyDescent="0.25">
      <c r="A766" s="142">
        <v>313</v>
      </c>
      <c r="B766" s="143" t="s">
        <v>34</v>
      </c>
      <c r="C766" s="144">
        <f>C767</f>
        <v>629.46</v>
      </c>
      <c r="D766" s="144">
        <f>D767</f>
        <v>0</v>
      </c>
      <c r="E766" s="144">
        <f>E767</f>
        <v>0</v>
      </c>
      <c r="F766" s="144">
        <f t="shared" ref="F766:H766" si="293">F767</f>
        <v>0</v>
      </c>
      <c r="G766" s="144">
        <f t="shared" si="293"/>
        <v>0</v>
      </c>
      <c r="H766" s="144">
        <f t="shared" si="293"/>
        <v>0</v>
      </c>
    </row>
    <row r="767" spans="1:8" ht="19.7" customHeight="1" x14ac:dyDescent="0.25">
      <c r="A767" s="145">
        <v>3132</v>
      </c>
      <c r="B767" s="146" t="s">
        <v>153</v>
      </c>
      <c r="C767" s="239">
        <v>629.46</v>
      </c>
      <c r="D767" s="147">
        <v>0</v>
      </c>
      <c r="E767" s="147">
        <v>0</v>
      </c>
      <c r="F767" s="147">
        <v>0</v>
      </c>
      <c r="G767" s="147">
        <v>0</v>
      </c>
      <c r="H767" s="147">
        <v>0</v>
      </c>
    </row>
    <row r="768" spans="1:8" ht="19.7" customHeight="1" x14ac:dyDescent="0.25">
      <c r="A768" s="142">
        <v>32</v>
      </c>
      <c r="B768" s="143" t="s">
        <v>37</v>
      </c>
      <c r="C768" s="144">
        <f>C769</f>
        <v>310.04000000000002</v>
      </c>
      <c r="D768" s="144">
        <f>D769</f>
        <v>0</v>
      </c>
      <c r="E768" s="144">
        <f>E769</f>
        <v>0</v>
      </c>
      <c r="F768" s="144">
        <f t="shared" ref="F768:H768" si="294">F769</f>
        <v>0</v>
      </c>
      <c r="G768" s="144">
        <f t="shared" si="294"/>
        <v>0</v>
      </c>
      <c r="H768" s="144">
        <f t="shared" si="294"/>
        <v>0</v>
      </c>
    </row>
    <row r="769" spans="1:8" ht="19.7" customHeight="1" x14ac:dyDescent="0.25">
      <c r="A769" s="142">
        <v>321</v>
      </c>
      <c r="B769" s="143" t="s">
        <v>38</v>
      </c>
      <c r="C769" s="144">
        <f>C771+C770</f>
        <v>310.04000000000002</v>
      </c>
      <c r="D769" s="144">
        <f>D771+D770</f>
        <v>0</v>
      </c>
      <c r="E769" s="144">
        <f>E771+E770</f>
        <v>0</v>
      </c>
      <c r="F769" s="144">
        <f t="shared" ref="F769:H769" si="295">F771+F770</f>
        <v>0</v>
      </c>
      <c r="G769" s="144">
        <f t="shared" si="295"/>
        <v>0</v>
      </c>
      <c r="H769" s="144">
        <f t="shared" si="295"/>
        <v>0</v>
      </c>
    </row>
    <row r="770" spans="1:8" ht="19.7" customHeight="1" x14ac:dyDescent="0.25">
      <c r="A770" s="145">
        <v>3211</v>
      </c>
      <c r="B770" s="146" t="s">
        <v>40</v>
      </c>
      <c r="C770" s="205">
        <v>18.87</v>
      </c>
      <c r="D770" s="147">
        <v>0</v>
      </c>
      <c r="E770" s="147">
        <v>0</v>
      </c>
      <c r="F770" s="147">
        <v>0</v>
      </c>
      <c r="G770" s="147">
        <v>0</v>
      </c>
      <c r="H770" s="147">
        <v>0</v>
      </c>
    </row>
    <row r="771" spans="1:8" ht="19.7" customHeight="1" x14ac:dyDescent="0.25">
      <c r="A771" s="145">
        <v>3212</v>
      </c>
      <c r="B771" s="146" t="s">
        <v>127</v>
      </c>
      <c r="C771" s="205">
        <v>291.17</v>
      </c>
      <c r="D771" s="147">
        <v>0</v>
      </c>
      <c r="E771" s="147">
        <v>0</v>
      </c>
      <c r="F771" s="147">
        <v>0</v>
      </c>
      <c r="G771" s="147">
        <v>0</v>
      </c>
      <c r="H771" s="147">
        <v>0</v>
      </c>
    </row>
    <row r="772" spans="1:8" ht="19.7" customHeight="1" x14ac:dyDescent="0.25">
      <c r="A772" s="365" t="s">
        <v>267</v>
      </c>
      <c r="B772" s="366"/>
      <c r="C772" s="151">
        <f>C760</f>
        <v>4942.88</v>
      </c>
      <c r="D772" s="151">
        <f>D760</f>
        <v>0</v>
      </c>
      <c r="E772" s="151">
        <f>E760</f>
        <v>0</v>
      </c>
      <c r="F772" s="151">
        <f t="shared" ref="F772:H772" si="296">F760</f>
        <v>0</v>
      </c>
      <c r="G772" s="151">
        <f t="shared" si="296"/>
        <v>0</v>
      </c>
      <c r="H772" s="151">
        <f t="shared" si="296"/>
        <v>0</v>
      </c>
    </row>
    <row r="773" spans="1:8" ht="19.7" customHeight="1" x14ac:dyDescent="0.25">
      <c r="A773" s="372" t="s">
        <v>210</v>
      </c>
      <c r="B773" s="373"/>
      <c r="C773" s="215">
        <f>C750+C772</f>
        <v>6952.99</v>
      </c>
      <c r="D773" s="215">
        <f>D750+D772</f>
        <v>0</v>
      </c>
      <c r="E773" s="215">
        <f>E750+E772</f>
        <v>0</v>
      </c>
      <c r="F773" s="215">
        <f t="shared" ref="F773:H773" si="297">F750+F772</f>
        <v>0</v>
      </c>
      <c r="G773" s="215">
        <f t="shared" si="297"/>
        <v>0</v>
      </c>
      <c r="H773" s="215">
        <f t="shared" si="297"/>
        <v>0</v>
      </c>
    </row>
    <row r="774" spans="1:8" ht="18.75" customHeight="1" x14ac:dyDescent="0.25">
      <c r="A774" s="229"/>
      <c r="B774" s="216"/>
      <c r="C774" s="160"/>
      <c r="D774" s="160"/>
      <c r="E774" s="160"/>
      <c r="F774" s="160"/>
      <c r="G774" s="160"/>
      <c r="H774" s="161"/>
    </row>
    <row r="775" spans="1:8" ht="19.5" hidden="1" customHeight="1" x14ac:dyDescent="0.25">
      <c r="A775" s="229"/>
      <c r="B775" s="216"/>
      <c r="C775" s="160"/>
      <c r="D775" s="160"/>
      <c r="E775" s="160"/>
      <c r="F775" s="160"/>
      <c r="G775" s="160"/>
      <c r="H775" s="161"/>
    </row>
    <row r="776" spans="1:8" ht="19.7" customHeight="1" x14ac:dyDescent="0.25">
      <c r="A776" s="336" t="s">
        <v>227</v>
      </c>
      <c r="B776" s="336"/>
      <c r="C776" s="336"/>
      <c r="D776" s="255"/>
      <c r="E776" s="255"/>
      <c r="F776" s="254"/>
      <c r="G776" s="255"/>
      <c r="H776" s="256"/>
    </row>
    <row r="777" spans="1:8" ht="19.7" customHeight="1" x14ac:dyDescent="0.25">
      <c r="A777" s="48" t="s">
        <v>152</v>
      </c>
      <c r="B777" s="48"/>
      <c r="C777" s="137"/>
      <c r="D777" s="134"/>
      <c r="E777" s="134"/>
      <c r="F777" s="134"/>
      <c r="G777" s="134"/>
      <c r="H777" s="29"/>
    </row>
    <row r="778" spans="1:8" ht="19.7" customHeight="1" x14ac:dyDescent="0.25">
      <c r="A778" s="36" t="s">
        <v>1</v>
      </c>
      <c r="B778" s="36" t="s">
        <v>14</v>
      </c>
      <c r="C778" s="36" t="s">
        <v>364</v>
      </c>
      <c r="D778" s="36" t="s">
        <v>359</v>
      </c>
      <c r="E778" s="36" t="s">
        <v>360</v>
      </c>
      <c r="F778" s="36" t="s">
        <v>361</v>
      </c>
      <c r="G778" s="36" t="s">
        <v>362</v>
      </c>
      <c r="H778" s="36" t="s">
        <v>363</v>
      </c>
    </row>
    <row r="779" spans="1:8" ht="19.7" customHeight="1" x14ac:dyDescent="0.25">
      <c r="A779" s="140">
        <v>3</v>
      </c>
      <c r="B779" s="140" t="s">
        <v>270</v>
      </c>
      <c r="C779" s="141">
        <f>C780+C787</f>
        <v>1091.93</v>
      </c>
      <c r="D779" s="141">
        <f>D780+D787</f>
        <v>2668.31</v>
      </c>
      <c r="E779" s="141">
        <f>E780+E787</f>
        <v>2668.31</v>
      </c>
      <c r="F779" s="141">
        <f t="shared" ref="F779:H779" si="298">F780+F787</f>
        <v>0</v>
      </c>
      <c r="G779" s="141">
        <f t="shared" si="298"/>
        <v>0</v>
      </c>
      <c r="H779" s="141">
        <f t="shared" si="298"/>
        <v>0</v>
      </c>
    </row>
    <row r="780" spans="1:8" ht="19.7" customHeight="1" x14ac:dyDescent="0.25">
      <c r="A780" s="142">
        <v>31</v>
      </c>
      <c r="B780" s="143" t="s">
        <v>156</v>
      </c>
      <c r="C780" s="144">
        <f>C781+C783+C785</f>
        <v>1091.93</v>
      </c>
      <c r="D780" s="144">
        <f>D781+D783+D785</f>
        <v>2668.31</v>
      </c>
      <c r="E780" s="144">
        <f>E781+E783+E785</f>
        <v>2668.31</v>
      </c>
      <c r="F780" s="144">
        <f t="shared" ref="F780:H780" si="299">F781+F783+F785</f>
        <v>0</v>
      </c>
      <c r="G780" s="144">
        <f t="shared" si="299"/>
        <v>0</v>
      </c>
      <c r="H780" s="144">
        <f t="shared" si="299"/>
        <v>0</v>
      </c>
    </row>
    <row r="781" spans="1:8" ht="19.7" customHeight="1" x14ac:dyDescent="0.25">
      <c r="A781" s="142">
        <v>311</v>
      </c>
      <c r="B781" s="143" t="s">
        <v>29</v>
      </c>
      <c r="C781" s="144">
        <f>C782</f>
        <v>937.27</v>
      </c>
      <c r="D781" s="144">
        <f>D782</f>
        <v>2290.39</v>
      </c>
      <c r="E781" s="144">
        <f>E782</f>
        <v>2290.39</v>
      </c>
      <c r="F781" s="144">
        <f t="shared" ref="F781:H781" si="300">F782</f>
        <v>0</v>
      </c>
      <c r="G781" s="144">
        <f t="shared" si="300"/>
        <v>0</v>
      </c>
      <c r="H781" s="144">
        <f t="shared" si="300"/>
        <v>0</v>
      </c>
    </row>
    <row r="782" spans="1:8" ht="19.7" customHeight="1" x14ac:dyDescent="0.25">
      <c r="A782" s="145">
        <v>3111</v>
      </c>
      <c r="B782" s="146" t="s">
        <v>29</v>
      </c>
      <c r="C782" s="239">
        <v>937.27</v>
      </c>
      <c r="D782" s="147">
        <v>2290.39</v>
      </c>
      <c r="E782" s="147">
        <v>2290.39</v>
      </c>
      <c r="F782" s="147">
        <v>0</v>
      </c>
      <c r="G782" s="147">
        <v>0</v>
      </c>
      <c r="H782" s="147">
        <v>0</v>
      </c>
    </row>
    <row r="783" spans="1:8" ht="19.7" customHeight="1" x14ac:dyDescent="0.25">
      <c r="A783" s="142">
        <v>312</v>
      </c>
      <c r="B783" s="143" t="s">
        <v>123</v>
      </c>
      <c r="C783" s="144">
        <f>C784</f>
        <v>0</v>
      </c>
      <c r="D783" s="144">
        <f>D784</f>
        <v>0</v>
      </c>
      <c r="E783" s="144">
        <f>E784</f>
        <v>0</v>
      </c>
      <c r="F783" s="144">
        <f t="shared" ref="F783:H783" si="301">F784</f>
        <v>0</v>
      </c>
      <c r="G783" s="144">
        <f t="shared" si="301"/>
        <v>0</v>
      </c>
      <c r="H783" s="144">
        <f t="shared" si="301"/>
        <v>0</v>
      </c>
    </row>
    <row r="784" spans="1:8" ht="19.7" customHeight="1" x14ac:dyDescent="0.25">
      <c r="A784" s="145">
        <v>3121</v>
      </c>
      <c r="B784" s="146" t="s">
        <v>123</v>
      </c>
      <c r="C784" s="147">
        <v>0</v>
      </c>
      <c r="D784" s="147">
        <v>0</v>
      </c>
      <c r="E784" s="147">
        <v>0</v>
      </c>
      <c r="F784" s="147">
        <v>0</v>
      </c>
      <c r="G784" s="147">
        <v>0</v>
      </c>
      <c r="H784" s="147">
        <v>0</v>
      </c>
    </row>
    <row r="785" spans="1:8" ht="19.7" customHeight="1" x14ac:dyDescent="0.25">
      <c r="A785" s="142">
        <v>313</v>
      </c>
      <c r="B785" s="143" t="s">
        <v>34</v>
      </c>
      <c r="C785" s="144">
        <f>C786</f>
        <v>154.66</v>
      </c>
      <c r="D785" s="144">
        <f>D786</f>
        <v>377.92</v>
      </c>
      <c r="E785" s="144">
        <f>E786</f>
        <v>377.92</v>
      </c>
      <c r="F785" s="144">
        <f t="shared" ref="F785:H785" si="302">F786</f>
        <v>0</v>
      </c>
      <c r="G785" s="144">
        <f t="shared" si="302"/>
        <v>0</v>
      </c>
      <c r="H785" s="144">
        <f t="shared" si="302"/>
        <v>0</v>
      </c>
    </row>
    <row r="786" spans="1:8" ht="19.7" customHeight="1" x14ac:dyDescent="0.25">
      <c r="A786" s="145">
        <v>3132</v>
      </c>
      <c r="B786" s="146" t="s">
        <v>153</v>
      </c>
      <c r="C786" s="147">
        <v>154.66</v>
      </c>
      <c r="D786" s="147">
        <v>377.92</v>
      </c>
      <c r="E786" s="147">
        <v>377.92</v>
      </c>
      <c r="F786" s="147">
        <v>0</v>
      </c>
      <c r="G786" s="147">
        <v>0</v>
      </c>
      <c r="H786" s="147">
        <v>0</v>
      </c>
    </row>
    <row r="787" spans="1:8" ht="19.7" customHeight="1" x14ac:dyDescent="0.25">
      <c r="A787" s="142">
        <v>32</v>
      </c>
      <c r="B787" s="143" t="s">
        <v>37</v>
      </c>
      <c r="C787" s="144">
        <f t="shared" ref="C787:H788" si="303">C788</f>
        <v>0</v>
      </c>
      <c r="D787" s="144">
        <f t="shared" si="303"/>
        <v>0</v>
      </c>
      <c r="E787" s="144">
        <f t="shared" si="303"/>
        <v>0</v>
      </c>
      <c r="F787" s="144">
        <f t="shared" si="303"/>
        <v>0</v>
      </c>
      <c r="G787" s="144">
        <f t="shared" si="303"/>
        <v>0</v>
      </c>
      <c r="H787" s="144">
        <f t="shared" si="303"/>
        <v>0</v>
      </c>
    </row>
    <row r="788" spans="1:8" ht="19.7" customHeight="1" x14ac:dyDescent="0.25">
      <c r="A788" s="142">
        <v>321</v>
      </c>
      <c r="B788" s="143" t="s">
        <v>38</v>
      </c>
      <c r="C788" s="144">
        <f t="shared" si="303"/>
        <v>0</v>
      </c>
      <c r="D788" s="144">
        <f t="shared" si="303"/>
        <v>0</v>
      </c>
      <c r="E788" s="144">
        <f t="shared" si="303"/>
        <v>0</v>
      </c>
      <c r="F788" s="144">
        <f t="shared" si="303"/>
        <v>0</v>
      </c>
      <c r="G788" s="144">
        <f t="shared" si="303"/>
        <v>0</v>
      </c>
      <c r="H788" s="144">
        <f t="shared" si="303"/>
        <v>0</v>
      </c>
    </row>
    <row r="789" spans="1:8" ht="19.7" customHeight="1" x14ac:dyDescent="0.25">
      <c r="A789" s="145">
        <v>3212</v>
      </c>
      <c r="B789" s="145" t="s">
        <v>127</v>
      </c>
      <c r="C789" s="239">
        <v>0</v>
      </c>
      <c r="D789" s="147">
        <v>0</v>
      </c>
      <c r="E789" s="147">
        <v>0</v>
      </c>
      <c r="F789" s="147">
        <v>0</v>
      </c>
      <c r="G789" s="147">
        <v>0</v>
      </c>
      <c r="H789" s="147">
        <v>0</v>
      </c>
    </row>
    <row r="790" spans="1:8" ht="19.7" customHeight="1" x14ac:dyDescent="0.25">
      <c r="A790" s="365" t="s">
        <v>260</v>
      </c>
      <c r="B790" s="366"/>
      <c r="C790" s="151">
        <f>C779</f>
        <v>1091.93</v>
      </c>
      <c r="D790" s="151">
        <f>D779</f>
        <v>2668.31</v>
      </c>
      <c r="E790" s="151">
        <f>E779</f>
        <v>2668.31</v>
      </c>
      <c r="F790" s="151">
        <f t="shared" ref="F790:G790" si="304">F779</f>
        <v>0</v>
      </c>
      <c r="G790" s="151">
        <f t="shared" si="304"/>
        <v>0</v>
      </c>
      <c r="H790" s="151">
        <f>F790/E790*100</f>
        <v>0</v>
      </c>
    </row>
    <row r="791" spans="1:8" ht="19.7" customHeight="1" x14ac:dyDescent="0.25">
      <c r="A791" s="224"/>
      <c r="B791" s="224"/>
      <c r="C791" s="160"/>
      <c r="D791" s="160"/>
      <c r="E791" s="160"/>
      <c r="F791" s="160"/>
      <c r="G791" s="160"/>
      <c r="H791" s="161"/>
    </row>
    <row r="792" spans="1:8" ht="6.75" customHeight="1" x14ac:dyDescent="0.25">
      <c r="A792" s="224"/>
      <c r="B792" s="224"/>
      <c r="C792" s="160"/>
      <c r="D792" s="160"/>
      <c r="E792" s="160"/>
      <c r="F792" s="160"/>
      <c r="G792" s="160"/>
      <c r="H792" s="161"/>
    </row>
    <row r="793" spans="1:8" ht="2.25" customHeight="1" x14ac:dyDescent="0.25">
      <c r="A793" s="224"/>
      <c r="B793" s="224"/>
      <c r="C793" s="160"/>
      <c r="D793" s="160"/>
      <c r="E793" s="160"/>
      <c r="F793" s="160"/>
      <c r="G793" s="160"/>
      <c r="H793" s="161"/>
    </row>
    <row r="794" spans="1:8" ht="19.5" hidden="1" customHeight="1" x14ac:dyDescent="0.25">
      <c r="A794" s="224"/>
      <c r="B794" s="224"/>
      <c r="C794" s="160"/>
      <c r="D794" s="160"/>
      <c r="E794" s="160"/>
      <c r="F794" s="160"/>
      <c r="G794" s="160"/>
      <c r="H794" s="161"/>
    </row>
    <row r="795" spans="1:8" ht="1.5" hidden="1" customHeight="1" x14ac:dyDescent="0.25">
      <c r="A795" s="224"/>
      <c r="B795" s="224"/>
      <c r="C795" s="160"/>
      <c r="D795" s="160"/>
      <c r="E795" s="160"/>
      <c r="F795" s="160"/>
      <c r="G795" s="160"/>
      <c r="H795" s="161"/>
    </row>
    <row r="796" spans="1:8" ht="19.5" hidden="1" customHeight="1" x14ac:dyDescent="0.25">
      <c r="A796" s="224"/>
      <c r="B796" s="224"/>
      <c r="C796" s="160"/>
      <c r="D796" s="160"/>
      <c r="E796" s="160"/>
      <c r="F796" s="160"/>
      <c r="G796" s="160"/>
      <c r="H796" s="161"/>
    </row>
    <row r="797" spans="1:8" ht="19.5" hidden="1" customHeight="1" x14ac:dyDescent="0.25">
      <c r="A797" s="224"/>
      <c r="B797" s="224"/>
      <c r="C797" s="160"/>
      <c r="D797" s="160"/>
      <c r="E797" s="160"/>
      <c r="F797" s="160"/>
      <c r="G797" s="160"/>
      <c r="H797" s="161"/>
    </row>
    <row r="798" spans="1:8" ht="19.7" customHeight="1" x14ac:dyDescent="0.25">
      <c r="A798" s="48" t="s">
        <v>155</v>
      </c>
      <c r="B798" s="197"/>
      <c r="C798" s="137"/>
      <c r="D798" s="134"/>
      <c r="E798" s="134"/>
      <c r="F798" s="134"/>
      <c r="G798" s="134"/>
      <c r="H798" s="29"/>
    </row>
    <row r="799" spans="1:8" ht="19.7" customHeight="1" x14ac:dyDescent="0.25">
      <c r="A799" s="36" t="s">
        <v>1</v>
      </c>
      <c r="B799" s="36" t="s">
        <v>14</v>
      </c>
      <c r="C799" s="36" t="s">
        <v>364</v>
      </c>
      <c r="D799" s="36" t="s">
        <v>359</v>
      </c>
      <c r="E799" s="36" t="s">
        <v>360</v>
      </c>
      <c r="F799" s="36" t="s">
        <v>361</v>
      </c>
      <c r="G799" s="36" t="s">
        <v>362</v>
      </c>
      <c r="H799" s="36" t="s">
        <v>363</v>
      </c>
    </row>
    <row r="800" spans="1:8" ht="19.7" customHeight="1" x14ac:dyDescent="0.25">
      <c r="A800" s="140">
        <v>3</v>
      </c>
      <c r="B800" s="140" t="s">
        <v>270</v>
      </c>
      <c r="C800" s="141">
        <f>C801+C808</f>
        <v>1553.25</v>
      </c>
      <c r="D800" s="141">
        <f>D801+D808</f>
        <v>3795.63</v>
      </c>
      <c r="E800" s="141">
        <f>E801+E808</f>
        <v>1702.27</v>
      </c>
      <c r="F800" s="141">
        <f t="shared" ref="F800:H800" si="305">F801+F808</f>
        <v>0</v>
      </c>
      <c r="G800" s="141">
        <f t="shared" si="305"/>
        <v>0</v>
      </c>
      <c r="H800" s="141">
        <f t="shared" si="305"/>
        <v>0</v>
      </c>
    </row>
    <row r="801" spans="1:8" ht="19.7" customHeight="1" x14ac:dyDescent="0.25">
      <c r="A801" s="142">
        <v>31</v>
      </c>
      <c r="B801" s="143" t="s">
        <v>156</v>
      </c>
      <c r="C801" s="144">
        <f>C802+C804+C806</f>
        <v>1553.25</v>
      </c>
      <c r="D801" s="144">
        <f>D802+D804+D806</f>
        <v>3795.63</v>
      </c>
      <c r="E801" s="144">
        <f>E802+E804+E806</f>
        <v>1702.27</v>
      </c>
      <c r="F801" s="144">
        <f t="shared" ref="F801:H801" si="306">F802+F804+F806</f>
        <v>0</v>
      </c>
      <c r="G801" s="144">
        <f t="shared" si="306"/>
        <v>0</v>
      </c>
      <c r="H801" s="144">
        <f t="shared" si="306"/>
        <v>0</v>
      </c>
    </row>
    <row r="802" spans="1:8" ht="19.7" customHeight="1" x14ac:dyDescent="0.25">
      <c r="A802" s="142">
        <v>311</v>
      </c>
      <c r="B802" s="143" t="s">
        <v>29</v>
      </c>
      <c r="C802" s="144">
        <f>C803</f>
        <v>1333.27</v>
      </c>
      <c r="D802" s="144">
        <f>D803</f>
        <v>3258.05</v>
      </c>
      <c r="E802" s="144">
        <f>E803</f>
        <v>1461.18</v>
      </c>
      <c r="F802" s="144">
        <f t="shared" ref="F802:G802" si="307">F803</f>
        <v>0</v>
      </c>
      <c r="G802" s="144">
        <f t="shared" si="307"/>
        <v>0</v>
      </c>
      <c r="H802" s="144">
        <f t="shared" ref="H802" si="308">F802/E802*100</f>
        <v>0</v>
      </c>
    </row>
    <row r="803" spans="1:8" ht="19.7" customHeight="1" x14ac:dyDescent="0.25">
      <c r="A803" s="145">
        <v>3111</v>
      </c>
      <c r="B803" s="146" t="s">
        <v>29</v>
      </c>
      <c r="C803" s="239">
        <v>1333.27</v>
      </c>
      <c r="D803" s="147">
        <v>3258.05</v>
      </c>
      <c r="E803" s="147">
        <v>1461.18</v>
      </c>
      <c r="F803" s="147">
        <v>0</v>
      </c>
      <c r="G803" s="147">
        <v>0</v>
      </c>
      <c r="H803" s="147">
        <v>0</v>
      </c>
    </row>
    <row r="804" spans="1:8" ht="19.7" customHeight="1" x14ac:dyDescent="0.25">
      <c r="A804" s="142">
        <v>312</v>
      </c>
      <c r="B804" s="143" t="s">
        <v>123</v>
      </c>
      <c r="C804" s="144">
        <f>C805</f>
        <v>0</v>
      </c>
      <c r="D804" s="144">
        <f>D805</f>
        <v>0</v>
      </c>
      <c r="E804" s="144">
        <f>E805</f>
        <v>0</v>
      </c>
      <c r="F804" s="144">
        <f t="shared" ref="F804:H804" si="309">F805</f>
        <v>0</v>
      </c>
      <c r="G804" s="144">
        <f t="shared" si="309"/>
        <v>0</v>
      </c>
      <c r="H804" s="144">
        <f t="shared" si="309"/>
        <v>0</v>
      </c>
    </row>
    <row r="805" spans="1:8" ht="19.7" customHeight="1" x14ac:dyDescent="0.25">
      <c r="A805" s="145">
        <v>3121</v>
      </c>
      <c r="B805" s="146" t="s">
        <v>123</v>
      </c>
      <c r="C805" s="147">
        <v>0</v>
      </c>
      <c r="D805" s="147">
        <v>0</v>
      </c>
      <c r="E805" s="147">
        <v>0</v>
      </c>
      <c r="F805" s="147">
        <v>0</v>
      </c>
      <c r="G805" s="147">
        <v>0</v>
      </c>
      <c r="H805" s="147">
        <v>0</v>
      </c>
    </row>
    <row r="806" spans="1:8" ht="19.7" customHeight="1" x14ac:dyDescent="0.25">
      <c r="A806" s="142">
        <v>313</v>
      </c>
      <c r="B806" s="143" t="s">
        <v>34</v>
      </c>
      <c r="C806" s="144">
        <f>C807</f>
        <v>219.98</v>
      </c>
      <c r="D806" s="144">
        <f>D807</f>
        <v>537.58000000000004</v>
      </c>
      <c r="E806" s="144">
        <f>E807</f>
        <v>241.09</v>
      </c>
      <c r="F806" s="144">
        <f t="shared" ref="F806:H806" si="310">F807</f>
        <v>0</v>
      </c>
      <c r="G806" s="144">
        <f t="shared" si="310"/>
        <v>0</v>
      </c>
      <c r="H806" s="144">
        <f t="shared" si="310"/>
        <v>0</v>
      </c>
    </row>
    <row r="807" spans="1:8" ht="19.7" customHeight="1" x14ac:dyDescent="0.25">
      <c r="A807" s="145">
        <v>3132</v>
      </c>
      <c r="B807" s="146" t="s">
        <v>153</v>
      </c>
      <c r="C807" s="239">
        <v>219.98</v>
      </c>
      <c r="D807" s="147">
        <v>537.58000000000004</v>
      </c>
      <c r="E807" s="147">
        <v>241.09</v>
      </c>
      <c r="F807" s="147">
        <v>0</v>
      </c>
      <c r="G807" s="147">
        <v>0</v>
      </c>
      <c r="H807" s="147">
        <v>0</v>
      </c>
    </row>
    <row r="808" spans="1:8" ht="19.7" customHeight="1" x14ac:dyDescent="0.25">
      <c r="A808" s="142">
        <v>32</v>
      </c>
      <c r="B808" s="143" t="s">
        <v>37</v>
      </c>
      <c r="C808" s="144">
        <f t="shared" ref="C808:H809" si="311">C809</f>
        <v>0</v>
      </c>
      <c r="D808" s="144">
        <f t="shared" si="311"/>
        <v>0</v>
      </c>
      <c r="E808" s="144">
        <f t="shared" si="311"/>
        <v>0</v>
      </c>
      <c r="F808" s="144">
        <f t="shared" si="311"/>
        <v>0</v>
      </c>
      <c r="G808" s="144">
        <f t="shared" si="311"/>
        <v>0</v>
      </c>
      <c r="H808" s="144">
        <f t="shared" si="311"/>
        <v>0</v>
      </c>
    </row>
    <row r="809" spans="1:8" ht="19.7" customHeight="1" x14ac:dyDescent="0.25">
      <c r="A809" s="142">
        <v>321</v>
      </c>
      <c r="B809" s="143" t="s">
        <v>38</v>
      </c>
      <c r="C809" s="144">
        <f t="shared" si="311"/>
        <v>0</v>
      </c>
      <c r="D809" s="144">
        <f t="shared" si="311"/>
        <v>0</v>
      </c>
      <c r="E809" s="144">
        <f t="shared" si="311"/>
        <v>0</v>
      </c>
      <c r="F809" s="144">
        <f t="shared" si="311"/>
        <v>0</v>
      </c>
      <c r="G809" s="144">
        <f t="shared" si="311"/>
        <v>0</v>
      </c>
      <c r="H809" s="144">
        <f t="shared" si="311"/>
        <v>0</v>
      </c>
    </row>
    <row r="810" spans="1:8" ht="19.7" customHeight="1" x14ac:dyDescent="0.25">
      <c r="A810" s="145">
        <v>3212</v>
      </c>
      <c r="B810" s="146" t="s">
        <v>127</v>
      </c>
      <c r="C810" s="147">
        <v>0</v>
      </c>
      <c r="D810" s="147">
        <v>0</v>
      </c>
      <c r="E810" s="147">
        <v>0</v>
      </c>
      <c r="F810" s="147">
        <v>0</v>
      </c>
      <c r="G810" s="147">
        <v>0</v>
      </c>
      <c r="H810" s="147">
        <v>0</v>
      </c>
    </row>
    <row r="811" spans="1:8" ht="19.7" customHeight="1" x14ac:dyDescent="0.25">
      <c r="A811" s="365" t="s">
        <v>267</v>
      </c>
      <c r="B811" s="366"/>
      <c r="C811" s="151">
        <f>C800</f>
        <v>1553.25</v>
      </c>
      <c r="D811" s="151">
        <f>D800</f>
        <v>3795.63</v>
      </c>
      <c r="E811" s="151">
        <f>E800</f>
        <v>1702.27</v>
      </c>
      <c r="F811" s="151">
        <f t="shared" ref="F811:H811" si="312">F800</f>
        <v>0</v>
      </c>
      <c r="G811" s="151">
        <f t="shared" si="312"/>
        <v>0</v>
      </c>
      <c r="H811" s="151">
        <f t="shared" si="312"/>
        <v>0</v>
      </c>
    </row>
    <row r="812" spans="1:8" ht="19.7" customHeight="1" x14ac:dyDescent="0.25">
      <c r="A812" s="229"/>
      <c r="B812" s="216"/>
      <c r="C812" s="160"/>
      <c r="D812" s="160"/>
      <c r="E812" s="160"/>
      <c r="F812" s="160"/>
      <c r="G812" s="160"/>
      <c r="H812" s="161"/>
    </row>
    <row r="813" spans="1:8" ht="0.75" customHeight="1" x14ac:dyDescent="0.25">
      <c r="A813" s="229"/>
      <c r="B813" s="216"/>
      <c r="C813" s="160"/>
      <c r="D813" s="160"/>
      <c r="E813" s="160"/>
      <c r="F813" s="160"/>
      <c r="G813" s="160"/>
      <c r="H813" s="161"/>
    </row>
    <row r="814" spans="1:8" ht="19.7" customHeight="1" x14ac:dyDescent="0.25">
      <c r="A814" s="359" t="s">
        <v>350</v>
      </c>
      <c r="B814" s="380"/>
      <c r="C814" s="137"/>
      <c r="D814" s="134"/>
      <c r="E814" s="134"/>
      <c r="F814" s="134"/>
      <c r="G814" s="134"/>
      <c r="H814" s="29"/>
    </row>
    <row r="815" spans="1:8" ht="19.7" customHeight="1" x14ac:dyDescent="0.25">
      <c r="A815" s="36" t="s">
        <v>1</v>
      </c>
      <c r="B815" s="36" t="s">
        <v>14</v>
      </c>
      <c r="C815" s="36" t="s">
        <v>364</v>
      </c>
      <c r="D815" s="36" t="s">
        <v>359</v>
      </c>
      <c r="E815" s="36" t="s">
        <v>360</v>
      </c>
      <c r="F815" s="36" t="s">
        <v>361</v>
      </c>
      <c r="G815" s="36" t="s">
        <v>362</v>
      </c>
      <c r="H815" s="36" t="s">
        <v>363</v>
      </c>
    </row>
    <row r="816" spans="1:8" ht="19.7" customHeight="1" x14ac:dyDescent="0.25">
      <c r="A816" s="140">
        <v>3</v>
      </c>
      <c r="B816" s="140" t="s">
        <v>270</v>
      </c>
      <c r="C816" s="141">
        <f>C817+C824</f>
        <v>0</v>
      </c>
      <c r="D816" s="141">
        <f>D817+D824</f>
        <v>0</v>
      </c>
      <c r="E816" s="141">
        <f>E817+E824</f>
        <v>2093.36</v>
      </c>
      <c r="F816" s="141">
        <f t="shared" ref="F816:H816" si="313">F817+F824</f>
        <v>0</v>
      </c>
      <c r="G816" s="141">
        <f t="shared" si="313"/>
        <v>0</v>
      </c>
      <c r="H816" s="141">
        <f t="shared" si="313"/>
        <v>0</v>
      </c>
    </row>
    <row r="817" spans="1:8" ht="19.7" customHeight="1" x14ac:dyDescent="0.25">
      <c r="A817" s="142">
        <v>31</v>
      </c>
      <c r="B817" s="143" t="s">
        <v>156</v>
      </c>
      <c r="C817" s="144">
        <f>C818+C820+C822</f>
        <v>0</v>
      </c>
      <c r="D817" s="144">
        <f>D818+D820+D822</f>
        <v>0</v>
      </c>
      <c r="E817" s="144">
        <f>E818+E820+E822</f>
        <v>2093.36</v>
      </c>
      <c r="F817" s="144">
        <f t="shared" ref="F817:H817" si="314">F818+F820+F822</f>
        <v>0</v>
      </c>
      <c r="G817" s="144">
        <f t="shared" si="314"/>
        <v>0</v>
      </c>
      <c r="H817" s="144">
        <f t="shared" si="314"/>
        <v>0</v>
      </c>
    </row>
    <row r="818" spans="1:8" ht="19.7" customHeight="1" x14ac:dyDescent="0.25">
      <c r="A818" s="142">
        <v>311</v>
      </c>
      <c r="B818" s="143" t="s">
        <v>29</v>
      </c>
      <c r="C818" s="144">
        <f>C819</f>
        <v>0</v>
      </c>
      <c r="D818" s="144">
        <f>D819</f>
        <v>0</v>
      </c>
      <c r="E818" s="144">
        <f>E819</f>
        <v>1796.88</v>
      </c>
      <c r="F818" s="144">
        <f t="shared" ref="F818:H818" si="315">F819</f>
        <v>0</v>
      </c>
      <c r="G818" s="144">
        <f t="shared" si="315"/>
        <v>0</v>
      </c>
      <c r="H818" s="144">
        <f t="shared" si="315"/>
        <v>0</v>
      </c>
    </row>
    <row r="819" spans="1:8" ht="19.7" customHeight="1" x14ac:dyDescent="0.25">
      <c r="A819" s="145">
        <v>3111</v>
      </c>
      <c r="B819" s="146" t="s">
        <v>29</v>
      </c>
      <c r="C819" s="147">
        <v>0</v>
      </c>
      <c r="D819" s="147">
        <v>0</v>
      </c>
      <c r="E819" s="147">
        <v>1796.88</v>
      </c>
      <c r="F819" s="147">
        <v>0</v>
      </c>
      <c r="G819" s="147">
        <v>0</v>
      </c>
      <c r="H819" s="147">
        <v>0</v>
      </c>
    </row>
    <row r="820" spans="1:8" ht="19.7" customHeight="1" x14ac:dyDescent="0.25">
      <c r="A820" s="142">
        <v>312</v>
      </c>
      <c r="B820" s="143" t="s">
        <v>123</v>
      </c>
      <c r="C820" s="144">
        <f>C821</f>
        <v>0</v>
      </c>
      <c r="D820" s="144">
        <f>D821</f>
        <v>0</v>
      </c>
      <c r="E820" s="144">
        <f>E821</f>
        <v>0</v>
      </c>
      <c r="F820" s="144">
        <f t="shared" ref="F820:H820" si="316">F821</f>
        <v>0</v>
      </c>
      <c r="G820" s="144">
        <f t="shared" si="316"/>
        <v>0</v>
      </c>
      <c r="H820" s="144">
        <f t="shared" si="316"/>
        <v>0</v>
      </c>
    </row>
    <row r="821" spans="1:8" ht="19.7" customHeight="1" x14ac:dyDescent="0.25">
      <c r="A821" s="145">
        <v>3121</v>
      </c>
      <c r="B821" s="146" t="s">
        <v>123</v>
      </c>
      <c r="C821" s="147">
        <v>0</v>
      </c>
      <c r="D821" s="147">
        <v>0</v>
      </c>
      <c r="E821" s="147">
        <v>0</v>
      </c>
      <c r="F821" s="147">
        <v>0</v>
      </c>
      <c r="G821" s="147">
        <v>0</v>
      </c>
      <c r="H821" s="147">
        <v>0</v>
      </c>
    </row>
    <row r="822" spans="1:8" ht="19.7" customHeight="1" x14ac:dyDescent="0.25">
      <c r="A822" s="142">
        <v>313</v>
      </c>
      <c r="B822" s="143" t="s">
        <v>34</v>
      </c>
      <c r="C822" s="144">
        <f>C823</f>
        <v>0</v>
      </c>
      <c r="D822" s="144">
        <f>D823</f>
        <v>0</v>
      </c>
      <c r="E822" s="144">
        <f>E823</f>
        <v>296.48</v>
      </c>
      <c r="F822" s="144">
        <f t="shared" ref="F822:H822" si="317">F823</f>
        <v>0</v>
      </c>
      <c r="G822" s="144">
        <f t="shared" si="317"/>
        <v>0</v>
      </c>
      <c r="H822" s="144">
        <f t="shared" si="317"/>
        <v>0</v>
      </c>
    </row>
    <row r="823" spans="1:8" ht="19.7" customHeight="1" x14ac:dyDescent="0.25">
      <c r="A823" s="145">
        <v>3132</v>
      </c>
      <c r="B823" s="146" t="s">
        <v>153</v>
      </c>
      <c r="C823" s="147">
        <v>0</v>
      </c>
      <c r="D823" s="147">
        <v>0</v>
      </c>
      <c r="E823" s="147">
        <v>296.48</v>
      </c>
      <c r="F823" s="147">
        <v>0</v>
      </c>
      <c r="G823" s="147">
        <v>0</v>
      </c>
      <c r="H823" s="147">
        <v>0</v>
      </c>
    </row>
    <row r="824" spans="1:8" ht="19.7" customHeight="1" x14ac:dyDescent="0.25">
      <c r="A824" s="142">
        <v>32</v>
      </c>
      <c r="B824" s="143" t="s">
        <v>37</v>
      </c>
      <c r="C824" s="144">
        <f t="shared" ref="C824:H825" si="318">C825</f>
        <v>0</v>
      </c>
      <c r="D824" s="144">
        <f t="shared" si="318"/>
        <v>0</v>
      </c>
      <c r="E824" s="144">
        <f t="shared" si="318"/>
        <v>0</v>
      </c>
      <c r="F824" s="144">
        <f t="shared" si="318"/>
        <v>0</v>
      </c>
      <c r="G824" s="144">
        <f t="shared" si="318"/>
        <v>0</v>
      </c>
      <c r="H824" s="144">
        <f t="shared" si="318"/>
        <v>0</v>
      </c>
    </row>
    <row r="825" spans="1:8" ht="19.7" customHeight="1" x14ac:dyDescent="0.25">
      <c r="A825" s="142">
        <v>321</v>
      </c>
      <c r="B825" s="143" t="s">
        <v>38</v>
      </c>
      <c r="C825" s="144">
        <f t="shared" si="318"/>
        <v>0</v>
      </c>
      <c r="D825" s="144">
        <f t="shared" si="318"/>
        <v>0</v>
      </c>
      <c r="E825" s="144">
        <f t="shared" si="318"/>
        <v>0</v>
      </c>
      <c r="F825" s="144">
        <f t="shared" si="318"/>
        <v>0</v>
      </c>
      <c r="G825" s="144">
        <f t="shared" si="318"/>
        <v>0</v>
      </c>
      <c r="H825" s="144">
        <f t="shared" si="318"/>
        <v>0</v>
      </c>
    </row>
    <row r="826" spans="1:8" ht="19.7" customHeight="1" x14ac:dyDescent="0.25">
      <c r="A826" s="145">
        <v>3212</v>
      </c>
      <c r="B826" s="146" t="s">
        <v>127</v>
      </c>
      <c r="C826" s="147">
        <v>0</v>
      </c>
      <c r="D826" s="147">
        <v>0</v>
      </c>
      <c r="E826" s="147">
        <v>0</v>
      </c>
      <c r="F826" s="147">
        <v>0</v>
      </c>
      <c r="G826" s="147">
        <v>0</v>
      </c>
      <c r="H826" s="147">
        <v>0</v>
      </c>
    </row>
    <row r="827" spans="1:8" ht="19.7" customHeight="1" x14ac:dyDescent="0.25">
      <c r="A827" s="365" t="s">
        <v>267</v>
      </c>
      <c r="B827" s="366"/>
      <c r="C827" s="151">
        <f>C816</f>
        <v>0</v>
      </c>
      <c r="D827" s="151">
        <f>D816</f>
        <v>0</v>
      </c>
      <c r="E827" s="151">
        <f>E816</f>
        <v>2093.36</v>
      </c>
      <c r="F827" s="151">
        <f t="shared" ref="F827:H827" si="319">F816</f>
        <v>0</v>
      </c>
      <c r="G827" s="151">
        <f t="shared" si="319"/>
        <v>0</v>
      </c>
      <c r="H827" s="151">
        <f t="shared" si="319"/>
        <v>0</v>
      </c>
    </row>
    <row r="828" spans="1:8" ht="19.7" customHeight="1" x14ac:dyDescent="0.25">
      <c r="A828" s="372" t="s">
        <v>228</v>
      </c>
      <c r="B828" s="373"/>
      <c r="C828" s="215">
        <f>C790+C811+C827</f>
        <v>2645.1800000000003</v>
      </c>
      <c r="D828" s="215">
        <f t="shared" ref="D828:H828" si="320">D790+D811+D827</f>
        <v>6463.9400000000005</v>
      </c>
      <c r="E828" s="215">
        <f t="shared" si="320"/>
        <v>6463.9400000000005</v>
      </c>
      <c r="F828" s="215">
        <f t="shared" si="320"/>
        <v>0</v>
      </c>
      <c r="G828" s="215">
        <f t="shared" si="320"/>
        <v>0</v>
      </c>
      <c r="H828" s="215">
        <f t="shared" si="320"/>
        <v>0</v>
      </c>
    </row>
    <row r="829" spans="1:8" ht="19.7" customHeight="1" x14ac:dyDescent="0.25">
      <c r="A829" s="229"/>
      <c r="B829" s="216"/>
      <c r="C829" s="160"/>
      <c r="D829" s="160"/>
      <c r="E829" s="160"/>
      <c r="F829" s="160"/>
      <c r="G829" s="160"/>
      <c r="H829" s="161"/>
    </row>
    <row r="830" spans="1:8" ht="19.7" customHeight="1" x14ac:dyDescent="0.25">
      <c r="A830" s="336" t="s">
        <v>230</v>
      </c>
      <c r="B830" s="336"/>
      <c r="C830" s="336"/>
      <c r="D830" s="254"/>
      <c r="E830" s="254"/>
      <c r="F830" s="254"/>
      <c r="G830" s="254"/>
      <c r="H830" s="253"/>
    </row>
    <row r="831" spans="1:8" ht="19.7" customHeight="1" x14ac:dyDescent="0.25">
      <c r="A831" s="359" t="s">
        <v>152</v>
      </c>
      <c r="B831" s="380"/>
      <c r="C831" s="137"/>
      <c r="D831" s="134"/>
      <c r="E831" s="134"/>
      <c r="F831" s="134"/>
      <c r="G831" s="134"/>
      <c r="H831" s="29"/>
    </row>
    <row r="832" spans="1:8" ht="19.7" customHeight="1" x14ac:dyDescent="0.25">
      <c r="A832" s="36" t="s">
        <v>1</v>
      </c>
      <c r="B832" s="36" t="s">
        <v>14</v>
      </c>
      <c r="C832" s="36" t="s">
        <v>364</v>
      </c>
      <c r="D832" s="36" t="s">
        <v>359</v>
      </c>
      <c r="E832" s="36" t="s">
        <v>360</v>
      </c>
      <c r="F832" s="36" t="s">
        <v>361</v>
      </c>
      <c r="G832" s="36" t="s">
        <v>362</v>
      </c>
      <c r="H832" s="36" t="s">
        <v>363</v>
      </c>
    </row>
    <row r="833" spans="1:8" ht="19.7" customHeight="1" x14ac:dyDescent="0.25">
      <c r="A833" s="140">
        <v>3</v>
      </c>
      <c r="B833" s="140" t="s">
        <v>270</v>
      </c>
      <c r="C833" s="141">
        <f>C834+C841</f>
        <v>0</v>
      </c>
      <c r="D833" s="141">
        <f>D834+D841</f>
        <v>1143.56</v>
      </c>
      <c r="E833" s="141">
        <f>E834+E841</f>
        <v>2546.87</v>
      </c>
      <c r="F833" s="141">
        <f t="shared" ref="F833:H833" si="321">F834+F841</f>
        <v>12657.490000000002</v>
      </c>
      <c r="G833" s="141">
        <f t="shared" si="321"/>
        <v>12657.490000000002</v>
      </c>
      <c r="H833" s="141">
        <f t="shared" si="321"/>
        <v>8860.26</v>
      </c>
    </row>
    <row r="834" spans="1:8" ht="19.7" customHeight="1" x14ac:dyDescent="0.25">
      <c r="A834" s="142">
        <v>31</v>
      </c>
      <c r="B834" s="143" t="s">
        <v>156</v>
      </c>
      <c r="C834" s="144">
        <f>C835+C837+C839</f>
        <v>0</v>
      </c>
      <c r="D834" s="144">
        <f>D835+D837+D839</f>
        <v>1143.56</v>
      </c>
      <c r="E834" s="144">
        <f>E835+E837+E839</f>
        <v>2546.87</v>
      </c>
      <c r="F834" s="144">
        <f t="shared" ref="F834:H834" si="322">F835+F837+F839</f>
        <v>12155.54</v>
      </c>
      <c r="G834" s="144">
        <f t="shared" si="322"/>
        <v>12155.54</v>
      </c>
      <c r="H834" s="144">
        <f t="shared" si="322"/>
        <v>8508.89</v>
      </c>
    </row>
    <row r="835" spans="1:8" ht="19.7" customHeight="1" x14ac:dyDescent="0.25">
      <c r="A835" s="142">
        <v>311</v>
      </c>
      <c r="B835" s="143" t="s">
        <v>29</v>
      </c>
      <c r="C835" s="144">
        <f>C836</f>
        <v>0</v>
      </c>
      <c r="D835" s="144">
        <f>D836</f>
        <v>981.6</v>
      </c>
      <c r="E835" s="144">
        <f>E836</f>
        <v>2186.15</v>
      </c>
      <c r="F835" s="144">
        <f t="shared" ref="F835:H835" si="323">F836</f>
        <v>9881.02</v>
      </c>
      <c r="G835" s="144">
        <f t="shared" si="323"/>
        <v>9881.02</v>
      </c>
      <c r="H835" s="144">
        <f t="shared" si="323"/>
        <v>6916.72</v>
      </c>
    </row>
    <row r="836" spans="1:8" ht="19.7" customHeight="1" x14ac:dyDescent="0.25">
      <c r="A836" s="145">
        <v>3111</v>
      </c>
      <c r="B836" s="146" t="s">
        <v>29</v>
      </c>
      <c r="C836" s="147">
        <v>0</v>
      </c>
      <c r="D836" s="147">
        <v>981.6</v>
      </c>
      <c r="E836" s="147">
        <v>2186.15</v>
      </c>
      <c r="F836" s="147">
        <v>9881.02</v>
      </c>
      <c r="G836" s="147">
        <v>9881.02</v>
      </c>
      <c r="H836" s="147">
        <v>6916.72</v>
      </c>
    </row>
    <row r="837" spans="1:8" ht="19.7" customHeight="1" x14ac:dyDescent="0.25">
      <c r="A837" s="142">
        <v>312</v>
      </c>
      <c r="B837" s="143" t="s">
        <v>123</v>
      </c>
      <c r="C837" s="144">
        <f>C838</f>
        <v>0</v>
      </c>
      <c r="D837" s="144">
        <f>D838</f>
        <v>0</v>
      </c>
      <c r="E837" s="144">
        <f>E838</f>
        <v>0</v>
      </c>
      <c r="F837" s="144">
        <f t="shared" ref="F837:H837" si="324">F838</f>
        <v>644.70000000000005</v>
      </c>
      <c r="G837" s="144">
        <f t="shared" si="324"/>
        <v>644.70000000000005</v>
      </c>
      <c r="H837" s="144">
        <f t="shared" si="324"/>
        <v>451.3</v>
      </c>
    </row>
    <row r="838" spans="1:8" ht="19.7" customHeight="1" x14ac:dyDescent="0.25">
      <c r="A838" s="145">
        <v>3121</v>
      </c>
      <c r="B838" s="146" t="s">
        <v>123</v>
      </c>
      <c r="C838" s="147">
        <v>0</v>
      </c>
      <c r="D838" s="147">
        <v>0</v>
      </c>
      <c r="E838" s="147">
        <v>0</v>
      </c>
      <c r="F838" s="147">
        <v>644.70000000000005</v>
      </c>
      <c r="G838" s="147">
        <v>644.70000000000005</v>
      </c>
      <c r="H838" s="147">
        <v>451.3</v>
      </c>
    </row>
    <row r="839" spans="1:8" ht="19.7" customHeight="1" x14ac:dyDescent="0.25">
      <c r="A839" s="142">
        <v>313</v>
      </c>
      <c r="B839" s="143" t="s">
        <v>34</v>
      </c>
      <c r="C839" s="144">
        <f>C840</f>
        <v>0</v>
      </c>
      <c r="D839" s="144">
        <f>D840</f>
        <v>161.96</v>
      </c>
      <c r="E839" s="144">
        <f>E840</f>
        <v>360.72</v>
      </c>
      <c r="F839" s="144">
        <f t="shared" ref="F839:H839" si="325">F840</f>
        <v>1629.82</v>
      </c>
      <c r="G839" s="144">
        <f t="shared" si="325"/>
        <v>1629.82</v>
      </c>
      <c r="H839" s="144">
        <f t="shared" si="325"/>
        <v>1140.8699999999999</v>
      </c>
    </row>
    <row r="840" spans="1:8" ht="19.7" customHeight="1" x14ac:dyDescent="0.25">
      <c r="A840" s="145">
        <v>3132</v>
      </c>
      <c r="B840" s="146" t="s">
        <v>153</v>
      </c>
      <c r="C840" s="147">
        <v>0</v>
      </c>
      <c r="D840" s="147">
        <v>161.96</v>
      </c>
      <c r="E840" s="147">
        <v>360.72</v>
      </c>
      <c r="F840" s="147">
        <v>1629.82</v>
      </c>
      <c r="G840" s="147">
        <v>1629.82</v>
      </c>
      <c r="H840" s="147">
        <v>1140.8699999999999</v>
      </c>
    </row>
    <row r="841" spans="1:8" ht="19.7" customHeight="1" x14ac:dyDescent="0.25">
      <c r="A841" s="142">
        <v>32</v>
      </c>
      <c r="B841" s="143" t="s">
        <v>37</v>
      </c>
      <c r="C841" s="144">
        <f t="shared" ref="C841:H842" si="326">C842</f>
        <v>0</v>
      </c>
      <c r="D841" s="144">
        <f t="shared" si="326"/>
        <v>0</v>
      </c>
      <c r="E841" s="144">
        <f t="shared" si="326"/>
        <v>0</v>
      </c>
      <c r="F841" s="144">
        <f t="shared" si="326"/>
        <v>501.95</v>
      </c>
      <c r="G841" s="144">
        <f t="shared" si="326"/>
        <v>501.95</v>
      </c>
      <c r="H841" s="144">
        <f t="shared" si="326"/>
        <v>351.37</v>
      </c>
    </row>
    <row r="842" spans="1:8" ht="19.7" customHeight="1" x14ac:dyDescent="0.25">
      <c r="A842" s="142">
        <v>321</v>
      </c>
      <c r="B842" s="143" t="s">
        <v>38</v>
      </c>
      <c r="C842" s="144">
        <f t="shared" si="326"/>
        <v>0</v>
      </c>
      <c r="D842" s="144">
        <f t="shared" si="326"/>
        <v>0</v>
      </c>
      <c r="E842" s="144">
        <f t="shared" si="326"/>
        <v>0</v>
      </c>
      <c r="F842" s="144">
        <f t="shared" si="326"/>
        <v>501.95</v>
      </c>
      <c r="G842" s="144">
        <f t="shared" si="326"/>
        <v>501.95</v>
      </c>
      <c r="H842" s="144">
        <f t="shared" si="326"/>
        <v>351.37</v>
      </c>
    </row>
    <row r="843" spans="1:8" ht="19.7" customHeight="1" x14ac:dyDescent="0.25">
      <c r="A843" s="145">
        <v>3212</v>
      </c>
      <c r="B843" s="145" t="s">
        <v>379</v>
      </c>
      <c r="C843" s="147">
        <v>0</v>
      </c>
      <c r="D843" s="147">
        <v>0</v>
      </c>
      <c r="E843" s="147">
        <v>0</v>
      </c>
      <c r="F843" s="147">
        <v>501.95</v>
      </c>
      <c r="G843" s="147">
        <v>501.95</v>
      </c>
      <c r="H843" s="147">
        <v>351.37</v>
      </c>
    </row>
    <row r="844" spans="1:8" ht="19.7" customHeight="1" x14ac:dyDescent="0.25">
      <c r="A844" s="365" t="s">
        <v>268</v>
      </c>
      <c r="B844" s="366"/>
      <c r="C844" s="151">
        <f>C833</f>
        <v>0</v>
      </c>
      <c r="D844" s="151">
        <f>D833</f>
        <v>1143.56</v>
      </c>
      <c r="E844" s="151">
        <f>E833</f>
        <v>2546.87</v>
      </c>
      <c r="F844" s="151">
        <f t="shared" ref="F844:H844" si="327">F833</f>
        <v>12657.490000000002</v>
      </c>
      <c r="G844" s="151">
        <f t="shared" si="327"/>
        <v>12657.490000000002</v>
      </c>
      <c r="H844" s="151">
        <f t="shared" si="327"/>
        <v>8860.26</v>
      </c>
    </row>
    <row r="845" spans="1:8" ht="18" customHeight="1" x14ac:dyDescent="0.25">
      <c r="A845" s="224"/>
      <c r="B845" s="224"/>
      <c r="C845" s="160"/>
      <c r="D845" s="160"/>
      <c r="E845" s="160"/>
      <c r="F845" s="160"/>
      <c r="G845" s="160"/>
      <c r="H845" s="160"/>
    </row>
    <row r="846" spans="1:8" ht="19.5" hidden="1" customHeight="1" x14ac:dyDescent="0.25">
      <c r="A846" s="224"/>
      <c r="B846" s="224"/>
      <c r="C846" s="160"/>
      <c r="D846" s="160"/>
      <c r="E846" s="160"/>
      <c r="F846" s="160"/>
      <c r="G846" s="160"/>
      <c r="H846" s="160"/>
    </row>
    <row r="847" spans="1:8" ht="19.7" customHeight="1" x14ac:dyDescent="0.25">
      <c r="A847" s="48" t="s">
        <v>151</v>
      </c>
      <c r="B847" s="197"/>
      <c r="C847" s="137"/>
      <c r="D847" s="134"/>
      <c r="E847" s="134"/>
      <c r="F847" s="134"/>
      <c r="G847" s="134"/>
      <c r="H847" s="29"/>
    </row>
    <row r="848" spans="1:8" ht="19.7" customHeight="1" x14ac:dyDescent="0.25">
      <c r="A848" s="36" t="s">
        <v>1</v>
      </c>
      <c r="B848" s="36" t="s">
        <v>14</v>
      </c>
      <c r="C848" s="36" t="s">
        <v>364</v>
      </c>
      <c r="D848" s="36" t="s">
        <v>359</v>
      </c>
      <c r="E848" s="36" t="s">
        <v>360</v>
      </c>
      <c r="F848" s="36" t="s">
        <v>361</v>
      </c>
      <c r="G848" s="36" t="s">
        <v>362</v>
      </c>
      <c r="H848" s="36" t="s">
        <v>363</v>
      </c>
    </row>
    <row r="849" spans="1:8" ht="19.7" customHeight="1" x14ac:dyDescent="0.25">
      <c r="A849" s="140">
        <v>3</v>
      </c>
      <c r="B849" s="140" t="s">
        <v>270</v>
      </c>
      <c r="C849" s="141">
        <f>C850+C857</f>
        <v>0</v>
      </c>
      <c r="D849" s="141">
        <f>D850+D857</f>
        <v>0</v>
      </c>
      <c r="E849" s="141">
        <f>E850+E857</f>
        <v>382.03000000000003</v>
      </c>
      <c r="F849" s="141">
        <f t="shared" ref="F849:H849" si="328">F850+F857</f>
        <v>2224.34</v>
      </c>
      <c r="G849" s="141">
        <f t="shared" si="328"/>
        <v>2224.34</v>
      </c>
      <c r="H849" s="141">
        <f t="shared" si="328"/>
        <v>1557.04</v>
      </c>
    </row>
    <row r="850" spans="1:8" ht="19.7" customHeight="1" x14ac:dyDescent="0.25">
      <c r="A850" s="142">
        <v>31</v>
      </c>
      <c r="B850" s="143" t="s">
        <v>156</v>
      </c>
      <c r="C850" s="144">
        <f>C851+C853+C855</f>
        <v>0</v>
      </c>
      <c r="D850" s="144">
        <f>D851+D853+D855</f>
        <v>0</v>
      </c>
      <c r="E850" s="144">
        <f>E851+E853+E855</f>
        <v>382.03000000000003</v>
      </c>
      <c r="F850" s="144">
        <f t="shared" ref="F850:H850" si="329">F851+F853+F855</f>
        <v>2136.13</v>
      </c>
      <c r="G850" s="144">
        <f t="shared" si="329"/>
        <v>2136.13</v>
      </c>
      <c r="H850" s="144">
        <f t="shared" si="329"/>
        <v>1495.29</v>
      </c>
    </row>
    <row r="851" spans="1:8" ht="19.7" customHeight="1" x14ac:dyDescent="0.25">
      <c r="A851" s="142">
        <v>311</v>
      </c>
      <c r="B851" s="143" t="s">
        <v>29</v>
      </c>
      <c r="C851" s="144">
        <f>C852</f>
        <v>0</v>
      </c>
      <c r="D851" s="144">
        <f>D852</f>
        <v>0</v>
      </c>
      <c r="E851" s="144">
        <f>E852</f>
        <v>327.92</v>
      </c>
      <c r="F851" s="144">
        <f t="shared" ref="F851:H851" si="330">F852</f>
        <v>1736.22</v>
      </c>
      <c r="G851" s="144">
        <f t="shared" si="330"/>
        <v>1736.22</v>
      </c>
      <c r="H851" s="144">
        <f t="shared" si="330"/>
        <v>1215.3499999999999</v>
      </c>
    </row>
    <row r="852" spans="1:8" ht="19.7" customHeight="1" x14ac:dyDescent="0.25">
      <c r="A852" s="145">
        <v>3111</v>
      </c>
      <c r="B852" s="146" t="s">
        <v>29</v>
      </c>
      <c r="C852" s="147">
        <v>0</v>
      </c>
      <c r="D852" s="147">
        <v>0</v>
      </c>
      <c r="E852" s="147">
        <v>327.92</v>
      </c>
      <c r="F852" s="147">
        <v>1736.22</v>
      </c>
      <c r="G852" s="147">
        <v>1736.22</v>
      </c>
      <c r="H852" s="147">
        <v>1215.3499999999999</v>
      </c>
    </row>
    <row r="853" spans="1:8" ht="19.7" customHeight="1" x14ac:dyDescent="0.25">
      <c r="A853" s="142">
        <v>312</v>
      </c>
      <c r="B853" s="143" t="s">
        <v>123</v>
      </c>
      <c r="C853" s="144">
        <f>C854</f>
        <v>0</v>
      </c>
      <c r="D853" s="144">
        <f>D854</f>
        <v>0</v>
      </c>
      <c r="E853" s="144">
        <f>E854</f>
        <v>0</v>
      </c>
      <c r="F853" s="144">
        <f t="shared" ref="F853:H853" si="331">F854</f>
        <v>113.3</v>
      </c>
      <c r="G853" s="144">
        <f t="shared" si="331"/>
        <v>113.3</v>
      </c>
      <c r="H853" s="144">
        <f t="shared" si="331"/>
        <v>79.31</v>
      </c>
    </row>
    <row r="854" spans="1:8" ht="19.7" customHeight="1" x14ac:dyDescent="0.25">
      <c r="A854" s="145">
        <v>3121</v>
      </c>
      <c r="B854" s="146" t="s">
        <v>123</v>
      </c>
      <c r="C854" s="147">
        <v>0</v>
      </c>
      <c r="D854" s="147">
        <v>0</v>
      </c>
      <c r="E854" s="147">
        <v>0</v>
      </c>
      <c r="F854" s="147">
        <v>113.3</v>
      </c>
      <c r="G854" s="147">
        <v>113.3</v>
      </c>
      <c r="H854" s="147">
        <v>79.31</v>
      </c>
    </row>
    <row r="855" spans="1:8" ht="19.7" customHeight="1" x14ac:dyDescent="0.25">
      <c r="A855" s="142">
        <v>313</v>
      </c>
      <c r="B855" s="143" t="s">
        <v>34</v>
      </c>
      <c r="C855" s="144">
        <f>C856</f>
        <v>0</v>
      </c>
      <c r="D855" s="144">
        <f>D856</f>
        <v>0</v>
      </c>
      <c r="E855" s="144">
        <f>E856</f>
        <v>54.11</v>
      </c>
      <c r="F855" s="144">
        <f t="shared" ref="F855:H855" si="332">F856</f>
        <v>286.61</v>
      </c>
      <c r="G855" s="144">
        <f t="shared" si="332"/>
        <v>286.61</v>
      </c>
      <c r="H855" s="144">
        <f t="shared" si="332"/>
        <v>200.63</v>
      </c>
    </row>
    <row r="856" spans="1:8" ht="19.7" customHeight="1" x14ac:dyDescent="0.25">
      <c r="A856" s="145">
        <v>3132</v>
      </c>
      <c r="B856" s="146" t="s">
        <v>153</v>
      </c>
      <c r="C856" s="147">
        <v>0</v>
      </c>
      <c r="D856" s="147">
        <v>0</v>
      </c>
      <c r="E856" s="147">
        <v>54.11</v>
      </c>
      <c r="F856" s="147">
        <v>286.61</v>
      </c>
      <c r="G856" s="147">
        <v>286.61</v>
      </c>
      <c r="H856" s="147">
        <v>200.63</v>
      </c>
    </row>
    <row r="857" spans="1:8" ht="19.7" customHeight="1" x14ac:dyDescent="0.25">
      <c r="A857" s="142">
        <v>32</v>
      </c>
      <c r="B857" s="143" t="s">
        <v>37</v>
      </c>
      <c r="C857" s="144">
        <f t="shared" ref="C857:H858" si="333">C858</f>
        <v>0</v>
      </c>
      <c r="D857" s="144">
        <f t="shared" si="333"/>
        <v>0</v>
      </c>
      <c r="E857" s="144">
        <f t="shared" si="333"/>
        <v>0</v>
      </c>
      <c r="F857" s="144">
        <f t="shared" si="333"/>
        <v>88.21</v>
      </c>
      <c r="G857" s="144">
        <f t="shared" si="333"/>
        <v>88.21</v>
      </c>
      <c r="H857" s="144">
        <f t="shared" si="333"/>
        <v>61.75</v>
      </c>
    </row>
    <row r="858" spans="1:8" ht="19.7" customHeight="1" x14ac:dyDescent="0.25">
      <c r="A858" s="142">
        <v>321</v>
      </c>
      <c r="B858" s="143" t="s">
        <v>38</v>
      </c>
      <c r="C858" s="144">
        <f t="shared" si="333"/>
        <v>0</v>
      </c>
      <c r="D858" s="144">
        <f t="shared" si="333"/>
        <v>0</v>
      </c>
      <c r="E858" s="144">
        <f t="shared" si="333"/>
        <v>0</v>
      </c>
      <c r="F858" s="144">
        <f t="shared" si="333"/>
        <v>88.21</v>
      </c>
      <c r="G858" s="144">
        <f t="shared" si="333"/>
        <v>88.21</v>
      </c>
      <c r="H858" s="144">
        <f t="shared" si="333"/>
        <v>61.75</v>
      </c>
    </row>
    <row r="859" spans="1:8" ht="19.7" customHeight="1" x14ac:dyDescent="0.25">
      <c r="A859" s="145">
        <v>3212</v>
      </c>
      <c r="B859" s="145" t="s">
        <v>154</v>
      </c>
      <c r="C859" s="147">
        <v>0</v>
      </c>
      <c r="D859" s="147">
        <v>0</v>
      </c>
      <c r="E859" s="147">
        <v>0</v>
      </c>
      <c r="F859" s="147">
        <v>88.21</v>
      </c>
      <c r="G859" s="147">
        <v>88.21</v>
      </c>
      <c r="H859" s="147">
        <v>61.75</v>
      </c>
    </row>
    <row r="860" spans="1:8" ht="19.7" customHeight="1" x14ac:dyDescent="0.25">
      <c r="A860" s="365" t="s">
        <v>265</v>
      </c>
      <c r="B860" s="366"/>
      <c r="C860" s="151">
        <f>C849</f>
        <v>0</v>
      </c>
      <c r="D860" s="151">
        <f>D849</f>
        <v>0</v>
      </c>
      <c r="E860" s="151">
        <f>E849</f>
        <v>382.03000000000003</v>
      </c>
      <c r="F860" s="151">
        <f t="shared" ref="F860:H860" si="334">F849</f>
        <v>2224.34</v>
      </c>
      <c r="G860" s="151">
        <f t="shared" si="334"/>
        <v>2224.34</v>
      </c>
      <c r="H860" s="151">
        <f t="shared" si="334"/>
        <v>1557.04</v>
      </c>
    </row>
    <row r="861" spans="1:8" ht="19.7" customHeight="1" x14ac:dyDescent="0.25">
      <c r="A861" s="224"/>
      <c r="B861" s="224"/>
      <c r="C861" s="160"/>
      <c r="D861" s="160"/>
      <c r="E861" s="160"/>
      <c r="F861" s="160"/>
      <c r="G861" s="160"/>
      <c r="H861" s="160"/>
    </row>
    <row r="862" spans="1:8" ht="19.7" customHeight="1" x14ac:dyDescent="0.25">
      <c r="A862" s="48" t="s">
        <v>155</v>
      </c>
      <c r="B862" s="197"/>
      <c r="C862" s="137"/>
      <c r="D862" s="134"/>
      <c r="E862" s="134"/>
      <c r="F862" s="134"/>
      <c r="G862" s="134"/>
      <c r="H862" s="29"/>
    </row>
    <row r="863" spans="1:8" ht="19.7" customHeight="1" x14ac:dyDescent="0.25">
      <c r="A863" s="36" t="s">
        <v>1</v>
      </c>
      <c r="B863" s="36" t="s">
        <v>14</v>
      </c>
      <c r="C863" s="36" t="s">
        <v>364</v>
      </c>
      <c r="D863" s="36" t="s">
        <v>359</v>
      </c>
      <c r="E863" s="36" t="s">
        <v>360</v>
      </c>
      <c r="F863" s="36" t="s">
        <v>361</v>
      </c>
      <c r="G863" s="36" t="s">
        <v>362</v>
      </c>
      <c r="H863" s="36" t="s">
        <v>363</v>
      </c>
    </row>
    <row r="864" spans="1:8" ht="19.7" customHeight="1" x14ac:dyDescent="0.25">
      <c r="A864" s="140">
        <v>3</v>
      </c>
      <c r="B864" s="140" t="s">
        <v>270</v>
      </c>
      <c r="C864" s="141">
        <f>C865+C872</f>
        <v>0</v>
      </c>
      <c r="D864" s="141">
        <f>D865+D872</f>
        <v>1626.6999999999998</v>
      </c>
      <c r="E864" s="141">
        <f>E865+E872</f>
        <v>2164.84</v>
      </c>
      <c r="F864" s="141">
        <f>F865+F872</f>
        <v>12604.57</v>
      </c>
      <c r="G864" s="141">
        <f t="shared" ref="G864:H864" si="335">G865+G872</f>
        <v>12604.57</v>
      </c>
      <c r="H864" s="141">
        <f t="shared" si="335"/>
        <v>8823.1999999999989</v>
      </c>
    </row>
    <row r="865" spans="1:8" ht="19.7" customHeight="1" x14ac:dyDescent="0.25">
      <c r="A865" s="142">
        <v>31</v>
      </c>
      <c r="B865" s="143" t="s">
        <v>156</v>
      </c>
      <c r="C865" s="144">
        <f>C866+C868+C870</f>
        <v>0</v>
      </c>
      <c r="D865" s="144">
        <f>D866+D868+D870</f>
        <v>1626.6999999999998</v>
      </c>
      <c r="E865" s="144">
        <f>E866+E868+E870</f>
        <v>2164.84</v>
      </c>
      <c r="F865" s="144">
        <f>F866+F868+F870</f>
        <v>12104.73</v>
      </c>
      <c r="G865" s="144">
        <f t="shared" ref="G865:H865" si="336">G866+G868+G870</f>
        <v>12104.73</v>
      </c>
      <c r="H865" s="144">
        <f t="shared" si="336"/>
        <v>8473.31</v>
      </c>
    </row>
    <row r="866" spans="1:8" ht="19.7" customHeight="1" x14ac:dyDescent="0.25">
      <c r="A866" s="142">
        <v>311</v>
      </c>
      <c r="B866" s="143" t="s">
        <v>29</v>
      </c>
      <c r="C866" s="144">
        <f>C867</f>
        <v>0</v>
      </c>
      <c r="D866" s="144">
        <f>D867</f>
        <v>1396.31</v>
      </c>
      <c r="E866" s="144">
        <f>E867</f>
        <v>1858.23</v>
      </c>
      <c r="F866" s="144">
        <f>F867</f>
        <v>9839.24</v>
      </c>
      <c r="G866" s="144">
        <f t="shared" ref="G866:H866" si="337">G867</f>
        <v>9839.24</v>
      </c>
      <c r="H866" s="144">
        <f t="shared" si="337"/>
        <v>6887.47</v>
      </c>
    </row>
    <row r="867" spans="1:8" ht="19.7" customHeight="1" x14ac:dyDescent="0.25">
      <c r="A867" s="145">
        <v>3111</v>
      </c>
      <c r="B867" s="146" t="s">
        <v>29</v>
      </c>
      <c r="C867" s="147">
        <v>0</v>
      </c>
      <c r="D867" s="147">
        <v>1396.31</v>
      </c>
      <c r="E867" s="147">
        <v>1858.23</v>
      </c>
      <c r="F867" s="147">
        <v>9839.24</v>
      </c>
      <c r="G867" s="147">
        <v>9839.24</v>
      </c>
      <c r="H867" s="147">
        <v>6887.47</v>
      </c>
    </row>
    <row r="868" spans="1:8" ht="19.7" customHeight="1" x14ac:dyDescent="0.25">
      <c r="A868" s="142">
        <v>312</v>
      </c>
      <c r="B868" s="143" t="s">
        <v>123</v>
      </c>
      <c r="C868" s="144">
        <f>C869</f>
        <v>0</v>
      </c>
      <c r="D868" s="144">
        <f>D869</f>
        <v>0</v>
      </c>
      <c r="E868" s="144">
        <f>E869</f>
        <v>0</v>
      </c>
      <c r="F868" s="144">
        <f>F869</f>
        <v>642.02</v>
      </c>
      <c r="G868" s="144">
        <f t="shared" ref="G868:H868" si="338">G869</f>
        <v>642.02</v>
      </c>
      <c r="H868" s="144">
        <f t="shared" si="338"/>
        <v>449.41</v>
      </c>
    </row>
    <row r="869" spans="1:8" ht="19.7" customHeight="1" x14ac:dyDescent="0.25">
      <c r="A869" s="145">
        <v>3121</v>
      </c>
      <c r="B869" s="146" t="s">
        <v>123</v>
      </c>
      <c r="C869" s="147">
        <v>0</v>
      </c>
      <c r="D869" s="147">
        <v>0</v>
      </c>
      <c r="E869" s="147">
        <v>0</v>
      </c>
      <c r="F869" s="147">
        <v>642.02</v>
      </c>
      <c r="G869" s="147">
        <v>642.02</v>
      </c>
      <c r="H869" s="147">
        <v>449.41</v>
      </c>
    </row>
    <row r="870" spans="1:8" ht="19.7" customHeight="1" x14ac:dyDescent="0.25">
      <c r="A870" s="142">
        <v>313</v>
      </c>
      <c r="B870" s="143" t="s">
        <v>34</v>
      </c>
      <c r="C870" s="144">
        <f>C871</f>
        <v>0</v>
      </c>
      <c r="D870" s="144">
        <f>D871</f>
        <v>230.39</v>
      </c>
      <c r="E870" s="144">
        <f>E871</f>
        <v>306.61</v>
      </c>
      <c r="F870" s="144">
        <f>F871</f>
        <v>1623.47</v>
      </c>
      <c r="G870" s="144">
        <f t="shared" ref="G870:H870" si="339">G871</f>
        <v>1623.47</v>
      </c>
      <c r="H870" s="144">
        <f t="shared" si="339"/>
        <v>1136.43</v>
      </c>
    </row>
    <row r="871" spans="1:8" ht="19.7" customHeight="1" x14ac:dyDescent="0.25">
      <c r="A871" s="145">
        <v>3132</v>
      </c>
      <c r="B871" s="146" t="s">
        <v>153</v>
      </c>
      <c r="C871" s="147">
        <v>0</v>
      </c>
      <c r="D871" s="147">
        <v>230.39</v>
      </c>
      <c r="E871" s="147">
        <v>306.61</v>
      </c>
      <c r="F871" s="147">
        <v>1623.47</v>
      </c>
      <c r="G871" s="147">
        <v>1623.47</v>
      </c>
      <c r="H871" s="147">
        <v>1136.43</v>
      </c>
    </row>
    <row r="872" spans="1:8" ht="19.7" customHeight="1" x14ac:dyDescent="0.25">
      <c r="A872" s="142">
        <v>32</v>
      </c>
      <c r="B872" s="143" t="s">
        <v>37</v>
      </c>
      <c r="C872" s="144">
        <f t="shared" ref="C872:H873" si="340">C873</f>
        <v>0</v>
      </c>
      <c r="D872" s="144">
        <f t="shared" si="340"/>
        <v>0</v>
      </c>
      <c r="E872" s="144">
        <f t="shared" si="340"/>
        <v>0</v>
      </c>
      <c r="F872" s="144">
        <f t="shared" si="340"/>
        <v>499.84</v>
      </c>
      <c r="G872" s="144">
        <f t="shared" si="340"/>
        <v>499.84</v>
      </c>
      <c r="H872" s="144">
        <f t="shared" si="340"/>
        <v>349.89</v>
      </c>
    </row>
    <row r="873" spans="1:8" ht="19.7" customHeight="1" x14ac:dyDescent="0.25">
      <c r="A873" s="142">
        <v>321</v>
      </c>
      <c r="B873" s="143" t="s">
        <v>38</v>
      </c>
      <c r="C873" s="144">
        <f t="shared" si="340"/>
        <v>0</v>
      </c>
      <c r="D873" s="144">
        <f t="shared" si="340"/>
        <v>0</v>
      </c>
      <c r="E873" s="144">
        <f t="shared" si="340"/>
        <v>0</v>
      </c>
      <c r="F873" s="144">
        <f t="shared" si="340"/>
        <v>499.84</v>
      </c>
      <c r="G873" s="144">
        <f t="shared" si="340"/>
        <v>499.84</v>
      </c>
      <c r="H873" s="144">
        <f t="shared" si="340"/>
        <v>349.89</v>
      </c>
    </row>
    <row r="874" spans="1:8" ht="19.7" customHeight="1" x14ac:dyDescent="0.25">
      <c r="A874" s="145">
        <v>3212</v>
      </c>
      <c r="B874" s="146" t="s">
        <v>154</v>
      </c>
      <c r="C874" s="147">
        <v>0</v>
      </c>
      <c r="D874" s="147">
        <v>0</v>
      </c>
      <c r="E874" s="147">
        <v>0</v>
      </c>
      <c r="F874" s="147">
        <v>499.84</v>
      </c>
      <c r="G874" s="147">
        <v>499.84</v>
      </c>
      <c r="H874" s="147">
        <v>349.89</v>
      </c>
    </row>
    <row r="875" spans="1:8" ht="19.7" customHeight="1" x14ac:dyDescent="0.25">
      <c r="A875" s="365" t="s">
        <v>267</v>
      </c>
      <c r="B875" s="366"/>
      <c r="C875" s="151">
        <f>C864</f>
        <v>0</v>
      </c>
      <c r="D875" s="151">
        <f>D864</f>
        <v>1626.6999999999998</v>
      </c>
      <c r="E875" s="151">
        <f>E864</f>
        <v>2164.84</v>
      </c>
      <c r="F875" s="151">
        <f>F864</f>
        <v>12604.57</v>
      </c>
      <c r="G875" s="151">
        <f t="shared" ref="G875:H875" si="341">G864</f>
        <v>12604.57</v>
      </c>
      <c r="H875" s="151">
        <f t="shared" si="341"/>
        <v>8823.1999999999989</v>
      </c>
    </row>
    <row r="876" spans="1:8" ht="19.7" customHeight="1" x14ac:dyDescent="0.25">
      <c r="A876" s="372" t="s">
        <v>231</v>
      </c>
      <c r="B876" s="373"/>
      <c r="C876" s="215">
        <f>C844+C875+C860</f>
        <v>0</v>
      </c>
      <c r="D876" s="215">
        <f>D844+D875+D860</f>
        <v>2770.2599999999998</v>
      </c>
      <c r="E876" s="215">
        <f>E844+E875+E860</f>
        <v>5093.74</v>
      </c>
      <c r="F876" s="215">
        <f>F844+F875+F860</f>
        <v>27486.400000000001</v>
      </c>
      <c r="G876" s="215">
        <f t="shared" ref="G876:H876" si="342">G844+G875+G860</f>
        <v>27486.400000000001</v>
      </c>
      <c r="H876" s="215">
        <f t="shared" si="342"/>
        <v>19240.5</v>
      </c>
    </row>
    <row r="877" spans="1:8" ht="19.7" customHeight="1" x14ac:dyDescent="0.25">
      <c r="A877" s="229"/>
      <c r="B877" s="229"/>
      <c r="C877" s="160"/>
      <c r="D877" s="160"/>
      <c r="E877" s="160"/>
      <c r="F877" s="160"/>
      <c r="G877" s="160"/>
      <c r="H877" s="160"/>
    </row>
    <row r="878" spans="1:8" ht="6.75" hidden="1" customHeight="1" x14ac:dyDescent="0.25">
      <c r="A878" s="229"/>
      <c r="B878" s="229"/>
      <c r="C878" s="160"/>
      <c r="D878" s="160"/>
      <c r="E878" s="160"/>
      <c r="F878" s="160"/>
      <c r="G878" s="160"/>
      <c r="H878" s="160"/>
    </row>
    <row r="879" spans="1:8" ht="19.7" customHeight="1" x14ac:dyDescent="0.25">
      <c r="A879" s="336" t="s">
        <v>229</v>
      </c>
      <c r="B879" s="336"/>
      <c r="C879" s="336"/>
      <c r="D879" s="250"/>
      <c r="E879" s="257"/>
      <c r="F879" s="160"/>
      <c r="G879" s="250"/>
      <c r="H879" s="251"/>
    </row>
    <row r="880" spans="1:8" ht="19.7" customHeight="1" x14ac:dyDescent="0.25">
      <c r="A880" s="382" t="s">
        <v>143</v>
      </c>
      <c r="B880" s="382"/>
      <c r="C880" s="382"/>
      <c r="D880" s="160"/>
      <c r="E880" s="160"/>
      <c r="F880" s="160"/>
      <c r="G880" s="160"/>
      <c r="H880" s="161"/>
    </row>
    <row r="881" spans="1:8" ht="19.7" customHeight="1" x14ac:dyDescent="0.25">
      <c r="A881" s="38" t="s">
        <v>1</v>
      </c>
      <c r="B881" s="39" t="s">
        <v>14</v>
      </c>
      <c r="C881" s="39" t="s">
        <v>364</v>
      </c>
      <c r="D881" s="39" t="s">
        <v>359</v>
      </c>
      <c r="E881" s="39" t="s">
        <v>360</v>
      </c>
      <c r="F881" s="39" t="s">
        <v>361</v>
      </c>
      <c r="G881" s="39" t="s">
        <v>362</v>
      </c>
      <c r="H881" s="40" t="s">
        <v>363</v>
      </c>
    </row>
    <row r="882" spans="1:8" ht="19.7" customHeight="1" x14ac:dyDescent="0.25">
      <c r="A882" s="140">
        <v>3</v>
      </c>
      <c r="B882" s="227" t="s">
        <v>270</v>
      </c>
      <c r="C882" s="141">
        <f>C883+C888</f>
        <v>0</v>
      </c>
      <c r="D882" s="141">
        <f>D883+D888</f>
        <v>212</v>
      </c>
      <c r="E882" s="141">
        <f>E883+E888</f>
        <v>3538.8500000000004</v>
      </c>
      <c r="F882" s="141">
        <f t="shared" ref="F882:H882" si="343">F883+F888</f>
        <v>0</v>
      </c>
      <c r="G882" s="141">
        <f t="shared" si="343"/>
        <v>0</v>
      </c>
      <c r="H882" s="141">
        <f t="shared" si="343"/>
        <v>0</v>
      </c>
    </row>
    <row r="883" spans="1:8" ht="19.7" customHeight="1" x14ac:dyDescent="0.25">
      <c r="A883" s="142">
        <v>31</v>
      </c>
      <c r="B883" s="143" t="s">
        <v>156</v>
      </c>
      <c r="C883" s="144">
        <f>C884+C886</f>
        <v>0</v>
      </c>
      <c r="D883" s="144">
        <f>D884+D886</f>
        <v>181</v>
      </c>
      <c r="E883" s="144">
        <f>E884+E886</f>
        <v>461.59</v>
      </c>
      <c r="F883" s="144">
        <f t="shared" ref="F883:H883" si="344">F884+F886</f>
        <v>0</v>
      </c>
      <c r="G883" s="144">
        <f t="shared" si="344"/>
        <v>0</v>
      </c>
      <c r="H883" s="144">
        <f t="shared" si="344"/>
        <v>0</v>
      </c>
    </row>
    <row r="884" spans="1:8" ht="19.7" customHeight="1" x14ac:dyDescent="0.25">
      <c r="A884" s="142">
        <v>311</v>
      </c>
      <c r="B884" s="143" t="s">
        <v>29</v>
      </c>
      <c r="C884" s="144">
        <f>C885</f>
        <v>0</v>
      </c>
      <c r="D884" s="144">
        <f>D885</f>
        <v>181</v>
      </c>
      <c r="E884" s="144">
        <f>E885</f>
        <v>461.59</v>
      </c>
      <c r="F884" s="144">
        <f t="shared" ref="F884:H884" si="345">F885</f>
        <v>0</v>
      </c>
      <c r="G884" s="144">
        <f t="shared" si="345"/>
        <v>0</v>
      </c>
      <c r="H884" s="144">
        <f t="shared" si="345"/>
        <v>0</v>
      </c>
    </row>
    <row r="885" spans="1:8" ht="19.7" customHeight="1" x14ac:dyDescent="0.25">
      <c r="A885" s="145">
        <v>3111</v>
      </c>
      <c r="B885" s="146" t="s">
        <v>29</v>
      </c>
      <c r="C885" s="147">
        <v>0</v>
      </c>
      <c r="D885" s="147">
        <v>181</v>
      </c>
      <c r="E885" s="147">
        <v>461.59</v>
      </c>
      <c r="F885" s="147">
        <v>0</v>
      </c>
      <c r="G885" s="147">
        <v>0</v>
      </c>
      <c r="H885" s="154">
        <v>0</v>
      </c>
    </row>
    <row r="886" spans="1:8" ht="19.7" customHeight="1" x14ac:dyDescent="0.25">
      <c r="A886" s="142">
        <v>313</v>
      </c>
      <c r="B886" s="143" t="s">
        <v>34</v>
      </c>
      <c r="C886" s="144">
        <f>C887</f>
        <v>0</v>
      </c>
      <c r="D886" s="144">
        <f>D887</f>
        <v>0</v>
      </c>
      <c r="E886" s="144">
        <f>E887</f>
        <v>0</v>
      </c>
      <c r="F886" s="144">
        <f t="shared" ref="F886:H886" si="346">F887</f>
        <v>0</v>
      </c>
      <c r="G886" s="144">
        <f t="shared" si="346"/>
        <v>0</v>
      </c>
      <c r="H886" s="144">
        <f t="shared" si="346"/>
        <v>0</v>
      </c>
    </row>
    <row r="887" spans="1:8" ht="19.7" customHeight="1" x14ac:dyDescent="0.25">
      <c r="A887" s="145">
        <v>3132</v>
      </c>
      <c r="B887" s="146" t="s">
        <v>153</v>
      </c>
      <c r="C887" s="147">
        <v>0</v>
      </c>
      <c r="D887" s="147">
        <v>0</v>
      </c>
      <c r="E887" s="147">
        <v>0</v>
      </c>
      <c r="F887" s="147">
        <v>0</v>
      </c>
      <c r="G887" s="144">
        <v>0</v>
      </c>
      <c r="H887" s="175">
        <v>0</v>
      </c>
    </row>
    <row r="888" spans="1:8" ht="19.7" customHeight="1" x14ac:dyDescent="0.25">
      <c r="A888" s="142">
        <v>32</v>
      </c>
      <c r="B888" s="143" t="s">
        <v>37</v>
      </c>
      <c r="C888" s="144">
        <f>C889+C891+C893</f>
        <v>0</v>
      </c>
      <c r="D888" s="144">
        <f>D889+D891+D893</f>
        <v>31</v>
      </c>
      <c r="E888" s="144">
        <f>E889+E891+E893</f>
        <v>3077.26</v>
      </c>
      <c r="F888" s="144">
        <f t="shared" ref="F888:H888" si="347">F889+F891+F893</f>
        <v>0</v>
      </c>
      <c r="G888" s="144">
        <f t="shared" si="347"/>
        <v>0</v>
      </c>
      <c r="H888" s="144">
        <f t="shared" si="347"/>
        <v>0</v>
      </c>
    </row>
    <row r="889" spans="1:8" ht="19.7" customHeight="1" x14ac:dyDescent="0.25">
      <c r="A889" s="142">
        <v>321</v>
      </c>
      <c r="B889" s="143" t="s">
        <v>38</v>
      </c>
      <c r="C889" s="144">
        <f>C890</f>
        <v>0</v>
      </c>
      <c r="D889" s="144">
        <f>D890</f>
        <v>31</v>
      </c>
      <c r="E889" s="144">
        <f>E890</f>
        <v>0</v>
      </c>
      <c r="F889" s="144">
        <f t="shared" ref="F889:H889" si="348">F890</f>
        <v>0</v>
      </c>
      <c r="G889" s="144">
        <f t="shared" si="348"/>
        <v>0</v>
      </c>
      <c r="H889" s="144">
        <f t="shared" si="348"/>
        <v>0</v>
      </c>
    </row>
    <row r="890" spans="1:8" ht="19.7" customHeight="1" x14ac:dyDescent="0.25">
      <c r="A890" s="145">
        <v>3211</v>
      </c>
      <c r="B890" s="146" t="s">
        <v>40</v>
      </c>
      <c r="C890" s="147">
        <v>0</v>
      </c>
      <c r="D890" s="147">
        <v>31</v>
      </c>
      <c r="E890" s="147">
        <v>0</v>
      </c>
      <c r="F890" s="147">
        <v>0</v>
      </c>
      <c r="G890" s="147">
        <v>0</v>
      </c>
      <c r="H890" s="154">
        <v>0</v>
      </c>
    </row>
    <row r="891" spans="1:8" ht="19.7" customHeight="1" x14ac:dyDescent="0.25">
      <c r="A891" s="142">
        <v>323</v>
      </c>
      <c r="B891" s="143" t="s">
        <v>53</v>
      </c>
      <c r="C891" s="144">
        <f>C892</f>
        <v>0</v>
      </c>
      <c r="D891" s="144">
        <f>D892</f>
        <v>0</v>
      </c>
      <c r="E891" s="144">
        <f>E892</f>
        <v>3077.26</v>
      </c>
      <c r="F891" s="144">
        <f t="shared" ref="F891:H891" si="349">F892</f>
        <v>0</v>
      </c>
      <c r="G891" s="144">
        <f t="shared" si="349"/>
        <v>0</v>
      </c>
      <c r="H891" s="144">
        <f t="shared" si="349"/>
        <v>0</v>
      </c>
    </row>
    <row r="892" spans="1:8" ht="19.7" customHeight="1" x14ac:dyDescent="0.25">
      <c r="A892" s="145">
        <v>3237</v>
      </c>
      <c r="B892" s="146" t="s">
        <v>61</v>
      </c>
      <c r="C892" s="147">
        <v>0</v>
      </c>
      <c r="D892" s="147">
        <v>0</v>
      </c>
      <c r="E892" s="147">
        <v>3077.26</v>
      </c>
      <c r="F892" s="147">
        <v>0</v>
      </c>
      <c r="G892" s="147">
        <v>0</v>
      </c>
      <c r="H892" s="154">
        <v>0</v>
      </c>
    </row>
    <row r="893" spans="1:8" ht="19.7" customHeight="1" x14ac:dyDescent="0.25">
      <c r="A893" s="142">
        <v>329</v>
      </c>
      <c r="B893" s="143" t="s">
        <v>65</v>
      </c>
      <c r="C893" s="144">
        <f>C894</f>
        <v>0</v>
      </c>
      <c r="D893" s="144">
        <f>D894</f>
        <v>0</v>
      </c>
      <c r="E893" s="144">
        <f>E894</f>
        <v>0</v>
      </c>
      <c r="F893" s="144">
        <f t="shared" ref="F893:H893" si="350">F894</f>
        <v>0</v>
      </c>
      <c r="G893" s="144">
        <f t="shared" si="350"/>
        <v>0</v>
      </c>
      <c r="H893" s="144">
        <f t="shared" si="350"/>
        <v>0</v>
      </c>
    </row>
    <row r="894" spans="1:8" ht="19.7" customHeight="1" x14ac:dyDescent="0.25">
      <c r="A894" s="145">
        <v>3293</v>
      </c>
      <c r="B894" s="146" t="s">
        <v>71</v>
      </c>
      <c r="C894" s="147">
        <v>0</v>
      </c>
      <c r="D894" s="147">
        <v>0</v>
      </c>
      <c r="E894" s="147">
        <v>0</v>
      </c>
      <c r="F894" s="147">
        <v>0</v>
      </c>
      <c r="G894" s="147">
        <v>0</v>
      </c>
      <c r="H894" s="154">
        <v>0</v>
      </c>
    </row>
    <row r="895" spans="1:8" ht="19.7" customHeight="1" x14ac:dyDescent="0.25">
      <c r="A895" s="221">
        <v>4</v>
      </c>
      <c r="B895" s="222" t="s">
        <v>289</v>
      </c>
      <c r="C895" s="151">
        <f>C896</f>
        <v>1658.44</v>
      </c>
      <c r="D895" s="151">
        <f>D896</f>
        <v>304</v>
      </c>
      <c r="E895" s="151">
        <f>E896</f>
        <v>742.5</v>
      </c>
      <c r="F895" s="151">
        <f t="shared" ref="F895:H895" si="351">F896</f>
        <v>0</v>
      </c>
      <c r="G895" s="151">
        <f t="shared" si="351"/>
        <v>0</v>
      </c>
      <c r="H895" s="151">
        <f t="shared" si="351"/>
        <v>0</v>
      </c>
    </row>
    <row r="896" spans="1:8" ht="19.7" customHeight="1" x14ac:dyDescent="0.25">
      <c r="A896" s="142">
        <v>42</v>
      </c>
      <c r="B896" s="143" t="s">
        <v>80</v>
      </c>
      <c r="C896" s="144">
        <f t="shared" ref="C896" si="352">C899</f>
        <v>1658.44</v>
      </c>
      <c r="D896" s="144">
        <f>D899+D897</f>
        <v>304</v>
      </c>
      <c r="E896" s="144">
        <f t="shared" ref="E896:H896" si="353">E899+E897</f>
        <v>742.5</v>
      </c>
      <c r="F896" s="144">
        <f t="shared" si="353"/>
        <v>0</v>
      </c>
      <c r="G896" s="144">
        <f t="shared" si="353"/>
        <v>0</v>
      </c>
      <c r="H896" s="144">
        <f t="shared" si="353"/>
        <v>0</v>
      </c>
    </row>
    <row r="897" spans="1:8" ht="19.7" customHeight="1" x14ac:dyDescent="0.25">
      <c r="A897" s="142">
        <v>421</v>
      </c>
      <c r="B897" s="143" t="s">
        <v>335</v>
      </c>
      <c r="C897" s="144">
        <f>C898</f>
        <v>0</v>
      </c>
      <c r="D897" s="144">
        <f t="shared" ref="D897:H897" si="354">D898</f>
        <v>0</v>
      </c>
      <c r="E897" s="144">
        <f t="shared" si="354"/>
        <v>742.5</v>
      </c>
      <c r="F897" s="144">
        <f t="shared" si="354"/>
        <v>0</v>
      </c>
      <c r="G897" s="144">
        <f t="shared" si="354"/>
        <v>0</v>
      </c>
      <c r="H897" s="144">
        <f t="shared" si="354"/>
        <v>0</v>
      </c>
    </row>
    <row r="898" spans="1:8" ht="19.7" customHeight="1" x14ac:dyDescent="0.25">
      <c r="A898" s="145">
        <v>4214</v>
      </c>
      <c r="B898" s="146" t="s">
        <v>336</v>
      </c>
      <c r="C898" s="147">
        <v>0</v>
      </c>
      <c r="D898" s="147">
        <v>0</v>
      </c>
      <c r="E898" s="147">
        <v>742.5</v>
      </c>
      <c r="F898" s="147">
        <v>0</v>
      </c>
      <c r="G898" s="147">
        <v>0</v>
      </c>
      <c r="H898" s="154">
        <v>0</v>
      </c>
    </row>
    <row r="899" spans="1:8" ht="19.7" customHeight="1" x14ac:dyDescent="0.25">
      <c r="A899" s="142">
        <v>422</v>
      </c>
      <c r="B899" s="143" t="s">
        <v>134</v>
      </c>
      <c r="C899" s="144">
        <f>C900+C901</f>
        <v>1658.44</v>
      </c>
      <c r="D899" s="144">
        <f>D900+D901</f>
        <v>304</v>
      </c>
      <c r="E899" s="144">
        <f>E900+E901</f>
        <v>0</v>
      </c>
      <c r="F899" s="144">
        <f t="shared" ref="F899:H899" si="355">F900+F901</f>
        <v>0</v>
      </c>
      <c r="G899" s="144">
        <f t="shared" si="355"/>
        <v>0</v>
      </c>
      <c r="H899" s="144">
        <f t="shared" si="355"/>
        <v>0</v>
      </c>
    </row>
    <row r="900" spans="1:8" ht="19.7" customHeight="1" x14ac:dyDescent="0.25">
      <c r="A900" s="258">
        <v>4221</v>
      </c>
      <c r="B900" s="204" t="s">
        <v>83</v>
      </c>
      <c r="C900" s="205">
        <v>1223.25</v>
      </c>
      <c r="D900" s="147">
        <v>0</v>
      </c>
      <c r="E900" s="147">
        <v>0</v>
      </c>
      <c r="F900" s="147">
        <v>0</v>
      </c>
      <c r="G900" s="147">
        <v>0</v>
      </c>
      <c r="H900" s="154">
        <v>0</v>
      </c>
    </row>
    <row r="901" spans="1:8" ht="19.7" customHeight="1" x14ac:dyDescent="0.25">
      <c r="A901" s="258">
        <v>4225</v>
      </c>
      <c r="B901" s="259" t="s">
        <v>314</v>
      </c>
      <c r="C901" s="205">
        <v>435.19</v>
      </c>
      <c r="D901" s="147">
        <v>304</v>
      </c>
      <c r="E901" s="147">
        <v>0</v>
      </c>
      <c r="F901" s="147">
        <v>0</v>
      </c>
      <c r="G901" s="147">
        <v>0</v>
      </c>
      <c r="H901" s="154">
        <v>0</v>
      </c>
    </row>
    <row r="902" spans="1:8" ht="19.7" customHeight="1" x14ac:dyDescent="0.25">
      <c r="A902" s="365" t="s">
        <v>258</v>
      </c>
      <c r="B902" s="366"/>
      <c r="C902" s="151">
        <f>C895+C882</f>
        <v>1658.44</v>
      </c>
      <c r="D902" s="151">
        <f>D895+D882</f>
        <v>516</v>
      </c>
      <c r="E902" s="151">
        <f t="shared" ref="E902:H902" si="356">E895+E882</f>
        <v>4281.3500000000004</v>
      </c>
      <c r="F902" s="151">
        <f t="shared" si="356"/>
        <v>0</v>
      </c>
      <c r="G902" s="151">
        <f t="shared" si="356"/>
        <v>0</v>
      </c>
      <c r="H902" s="151">
        <f t="shared" si="356"/>
        <v>0</v>
      </c>
    </row>
    <row r="903" spans="1:8" ht="21" customHeight="1" x14ac:dyDescent="0.25">
      <c r="A903" s="224"/>
      <c r="B903" s="224"/>
      <c r="C903" s="160"/>
      <c r="D903" s="160"/>
      <c r="E903" s="160"/>
      <c r="F903" s="160"/>
      <c r="G903" s="160"/>
      <c r="H903" s="161"/>
    </row>
    <row r="904" spans="1:8" ht="19.7" customHeight="1" x14ac:dyDescent="0.25">
      <c r="A904" s="382" t="s">
        <v>232</v>
      </c>
      <c r="B904" s="382"/>
      <c r="C904" s="382"/>
      <c r="D904" s="160"/>
      <c r="E904" s="160"/>
      <c r="F904" s="160"/>
      <c r="G904" s="160"/>
      <c r="H904" s="161"/>
    </row>
    <row r="905" spans="1:8" ht="19.7" customHeight="1" x14ac:dyDescent="0.25">
      <c r="A905" s="36" t="s">
        <v>1</v>
      </c>
      <c r="B905" s="36" t="s">
        <v>14</v>
      </c>
      <c r="C905" s="36" t="s">
        <v>364</v>
      </c>
      <c r="D905" s="36" t="s">
        <v>359</v>
      </c>
      <c r="E905" s="36" t="s">
        <v>360</v>
      </c>
      <c r="F905" s="36" t="s">
        <v>361</v>
      </c>
      <c r="G905" s="36" t="s">
        <v>362</v>
      </c>
      <c r="H905" s="36" t="s">
        <v>363</v>
      </c>
    </row>
    <row r="906" spans="1:8" ht="19.7" customHeight="1" x14ac:dyDescent="0.25">
      <c r="A906" s="140">
        <v>3</v>
      </c>
      <c r="B906" s="227" t="s">
        <v>270</v>
      </c>
      <c r="C906" s="141">
        <f>C907+C912</f>
        <v>29.32</v>
      </c>
      <c r="D906" s="141">
        <f>D907+D912</f>
        <v>0</v>
      </c>
      <c r="E906" s="141">
        <f>E907+E912</f>
        <v>142.97999999999999</v>
      </c>
      <c r="F906" s="141">
        <f t="shared" ref="F906:H906" si="357">F907+F912</f>
        <v>0</v>
      </c>
      <c r="G906" s="141">
        <f t="shared" si="357"/>
        <v>0</v>
      </c>
      <c r="H906" s="141">
        <f t="shared" si="357"/>
        <v>0</v>
      </c>
    </row>
    <row r="907" spans="1:8" ht="19.7" customHeight="1" x14ac:dyDescent="0.25">
      <c r="A907" s="142">
        <v>32</v>
      </c>
      <c r="B907" s="143" t="s">
        <v>37</v>
      </c>
      <c r="C907" s="144">
        <f>C908+C910+C914</f>
        <v>29.32</v>
      </c>
      <c r="D907" s="144">
        <f t="shared" ref="D907:H908" si="358">D908</f>
        <v>0</v>
      </c>
      <c r="E907" s="144">
        <f t="shared" si="358"/>
        <v>142.97999999999999</v>
      </c>
      <c r="F907" s="144">
        <f t="shared" si="358"/>
        <v>0</v>
      </c>
      <c r="G907" s="144">
        <f t="shared" si="358"/>
        <v>0</v>
      </c>
      <c r="H907" s="144">
        <f t="shared" si="358"/>
        <v>0</v>
      </c>
    </row>
    <row r="908" spans="1:8" ht="19.7" customHeight="1" x14ac:dyDescent="0.25">
      <c r="A908" s="142">
        <v>321</v>
      </c>
      <c r="B908" s="143" t="s">
        <v>38</v>
      </c>
      <c r="C908" s="144">
        <f>C909</f>
        <v>29.32</v>
      </c>
      <c r="D908" s="144">
        <f t="shared" si="358"/>
        <v>0</v>
      </c>
      <c r="E908" s="144">
        <f t="shared" si="358"/>
        <v>142.97999999999999</v>
      </c>
      <c r="F908" s="144">
        <f t="shared" si="358"/>
        <v>0</v>
      </c>
      <c r="G908" s="144">
        <f t="shared" si="358"/>
        <v>0</v>
      </c>
      <c r="H908" s="175">
        <f t="shared" ref="H908:H916" si="359">F908/E908*100</f>
        <v>0</v>
      </c>
    </row>
    <row r="909" spans="1:8" ht="19.7" customHeight="1" x14ac:dyDescent="0.25">
      <c r="A909" s="145">
        <v>3211</v>
      </c>
      <c r="B909" s="146" t="s">
        <v>40</v>
      </c>
      <c r="C909" s="239">
        <v>29.32</v>
      </c>
      <c r="D909" s="147">
        <v>0</v>
      </c>
      <c r="E909" s="147">
        <v>142.97999999999999</v>
      </c>
      <c r="F909" s="147">
        <v>0</v>
      </c>
      <c r="G909" s="147">
        <v>0</v>
      </c>
      <c r="H909" s="154">
        <v>0</v>
      </c>
    </row>
    <row r="910" spans="1:8" ht="19.7" customHeight="1" x14ac:dyDescent="0.25">
      <c r="A910" s="221">
        <v>4</v>
      </c>
      <c r="B910" s="222" t="s">
        <v>289</v>
      </c>
      <c r="C910" s="151">
        <f>C911</f>
        <v>0</v>
      </c>
      <c r="D910" s="151">
        <f>D911</f>
        <v>0</v>
      </c>
      <c r="E910" s="151">
        <f>E911</f>
        <v>171</v>
      </c>
      <c r="F910" s="151">
        <f t="shared" ref="F910:H910" si="360">F911</f>
        <v>0</v>
      </c>
      <c r="G910" s="151">
        <f t="shared" si="360"/>
        <v>0</v>
      </c>
      <c r="H910" s="151">
        <f t="shared" si="360"/>
        <v>0</v>
      </c>
    </row>
    <row r="911" spans="1:8" ht="19.7" customHeight="1" x14ac:dyDescent="0.25">
      <c r="A911" s="142">
        <v>42</v>
      </c>
      <c r="B911" s="143" t="s">
        <v>80</v>
      </c>
      <c r="C911" s="144">
        <f>C912+C914</f>
        <v>0</v>
      </c>
      <c r="D911" s="144">
        <f t="shared" ref="D911:H911" si="361">D912+D914</f>
        <v>0</v>
      </c>
      <c r="E911" s="144">
        <f t="shared" si="361"/>
        <v>171</v>
      </c>
      <c r="F911" s="144">
        <f t="shared" si="361"/>
        <v>0</v>
      </c>
      <c r="G911" s="144">
        <f t="shared" si="361"/>
        <v>0</v>
      </c>
      <c r="H911" s="144">
        <f t="shared" si="361"/>
        <v>0</v>
      </c>
    </row>
    <row r="912" spans="1:8" ht="19.7" customHeight="1" x14ac:dyDescent="0.25">
      <c r="A912" s="142">
        <v>421</v>
      </c>
      <c r="B912" s="143" t="s">
        <v>335</v>
      </c>
      <c r="C912" s="144">
        <f>C913</f>
        <v>0</v>
      </c>
      <c r="D912" s="144">
        <f t="shared" ref="D912:H912" si="362">D913</f>
        <v>0</v>
      </c>
      <c r="E912" s="144">
        <f t="shared" si="362"/>
        <v>0</v>
      </c>
      <c r="F912" s="144">
        <f t="shared" si="362"/>
        <v>0</v>
      </c>
      <c r="G912" s="144">
        <f t="shared" si="362"/>
        <v>0</v>
      </c>
      <c r="H912" s="144">
        <f t="shared" si="362"/>
        <v>0</v>
      </c>
    </row>
    <row r="913" spans="1:8" ht="19.7" customHeight="1" x14ac:dyDescent="0.25">
      <c r="A913" s="145">
        <v>4214</v>
      </c>
      <c r="B913" s="146" t="s">
        <v>336</v>
      </c>
      <c r="C913" s="147">
        <v>0</v>
      </c>
      <c r="D913" s="147">
        <v>0</v>
      </c>
      <c r="E913" s="147">
        <v>0</v>
      </c>
      <c r="F913" s="147">
        <v>0</v>
      </c>
      <c r="G913" s="147">
        <v>0</v>
      </c>
      <c r="H913" s="154">
        <v>0</v>
      </c>
    </row>
    <row r="914" spans="1:8" ht="19.7" customHeight="1" x14ac:dyDescent="0.25">
      <c r="A914" s="142">
        <v>422</v>
      </c>
      <c r="B914" s="143" t="s">
        <v>134</v>
      </c>
      <c r="C914" s="144">
        <f t="shared" ref="C914:H914" si="363">C915</f>
        <v>0</v>
      </c>
      <c r="D914" s="144">
        <f t="shared" si="363"/>
        <v>0</v>
      </c>
      <c r="E914" s="144">
        <f t="shared" si="363"/>
        <v>171</v>
      </c>
      <c r="F914" s="144">
        <f t="shared" si="363"/>
        <v>0</v>
      </c>
      <c r="G914" s="144">
        <f t="shared" si="363"/>
        <v>0</v>
      </c>
      <c r="H914" s="144">
        <f t="shared" si="363"/>
        <v>0</v>
      </c>
    </row>
    <row r="915" spans="1:8" ht="19.7" customHeight="1" x14ac:dyDescent="0.25">
      <c r="A915" s="258">
        <v>4225</v>
      </c>
      <c r="B915" s="204" t="s">
        <v>315</v>
      </c>
      <c r="C915" s="147">
        <v>0</v>
      </c>
      <c r="D915" s="147">
        <v>0</v>
      </c>
      <c r="E915" s="147">
        <v>171</v>
      </c>
      <c r="F915" s="147">
        <v>0</v>
      </c>
      <c r="G915" s="147">
        <v>0</v>
      </c>
      <c r="H915" s="154">
        <f t="shared" si="359"/>
        <v>0</v>
      </c>
    </row>
    <row r="916" spans="1:8" ht="19.7" customHeight="1" x14ac:dyDescent="0.25">
      <c r="A916" s="365" t="s">
        <v>262</v>
      </c>
      <c r="B916" s="366"/>
      <c r="C916" s="151">
        <f>C906+C910</f>
        <v>29.32</v>
      </c>
      <c r="D916" s="151">
        <f>D910+D906</f>
        <v>0</v>
      </c>
      <c r="E916" s="151">
        <f>E910+E906</f>
        <v>313.98</v>
      </c>
      <c r="F916" s="151">
        <f t="shared" ref="F916:G916" si="364">F910+F906</f>
        <v>0</v>
      </c>
      <c r="G916" s="151">
        <f t="shared" si="364"/>
        <v>0</v>
      </c>
      <c r="H916" s="184">
        <f t="shared" si="359"/>
        <v>0</v>
      </c>
    </row>
    <row r="917" spans="1:8" ht="19.7" customHeight="1" x14ac:dyDescent="0.25">
      <c r="A917" s="224"/>
      <c r="B917" s="224"/>
      <c r="C917" s="160"/>
      <c r="D917" s="160"/>
      <c r="E917" s="160"/>
      <c r="F917" s="160"/>
      <c r="G917" s="160"/>
      <c r="H917" s="161"/>
    </row>
    <row r="918" spans="1:8" ht="19.7" customHeight="1" x14ac:dyDescent="0.25">
      <c r="A918" s="359" t="s">
        <v>158</v>
      </c>
      <c r="B918" s="360"/>
      <c r="C918" s="254"/>
      <c r="D918" s="254"/>
      <c r="E918" s="254"/>
      <c r="F918" s="254"/>
      <c r="G918" s="254"/>
      <c r="H918" s="253"/>
    </row>
    <row r="919" spans="1:8" ht="19.7" customHeight="1" x14ac:dyDescent="0.25">
      <c r="A919" s="36" t="s">
        <v>1</v>
      </c>
      <c r="B919" s="36" t="s">
        <v>14</v>
      </c>
      <c r="C919" s="36" t="s">
        <v>364</v>
      </c>
      <c r="D919" s="36" t="s">
        <v>359</v>
      </c>
      <c r="E919" s="36" t="s">
        <v>360</v>
      </c>
      <c r="F919" s="36" t="s">
        <v>361</v>
      </c>
      <c r="G919" s="36" t="s">
        <v>362</v>
      </c>
      <c r="H919" s="36" t="s">
        <v>363</v>
      </c>
    </row>
    <row r="920" spans="1:8" ht="19.7" customHeight="1" x14ac:dyDescent="0.25">
      <c r="A920" s="140">
        <v>3</v>
      </c>
      <c r="B920" s="227" t="s">
        <v>270</v>
      </c>
      <c r="C920" s="141">
        <f>C921+C926</f>
        <v>0</v>
      </c>
      <c r="D920" s="141">
        <f>D921+D926</f>
        <v>1201</v>
      </c>
      <c r="E920" s="141">
        <f>E921+E926</f>
        <v>20053.480000000003</v>
      </c>
      <c r="F920" s="141">
        <f t="shared" ref="F920:H920" si="365">F921+F926</f>
        <v>0</v>
      </c>
      <c r="G920" s="141">
        <f t="shared" si="365"/>
        <v>0</v>
      </c>
      <c r="H920" s="141">
        <f t="shared" si="365"/>
        <v>0</v>
      </c>
    </row>
    <row r="921" spans="1:8" ht="19.7" customHeight="1" x14ac:dyDescent="0.25">
      <c r="A921" s="142">
        <v>31</v>
      </c>
      <c r="B921" s="143" t="s">
        <v>156</v>
      </c>
      <c r="C921" s="144">
        <f>C922+C924</f>
        <v>0</v>
      </c>
      <c r="D921" s="144">
        <f>D922+D924</f>
        <v>1025</v>
      </c>
      <c r="E921" s="144">
        <f>E922+E924</f>
        <v>2615.67</v>
      </c>
      <c r="F921" s="144">
        <f t="shared" ref="F921:H921" si="366">F922+F924</f>
        <v>0</v>
      </c>
      <c r="G921" s="144">
        <f t="shared" si="366"/>
        <v>0</v>
      </c>
      <c r="H921" s="144">
        <f t="shared" si="366"/>
        <v>0</v>
      </c>
    </row>
    <row r="922" spans="1:8" ht="19.7" customHeight="1" x14ac:dyDescent="0.25">
      <c r="A922" s="142">
        <v>311</v>
      </c>
      <c r="B922" s="143" t="s">
        <v>29</v>
      </c>
      <c r="C922" s="144">
        <f>C923</f>
        <v>0</v>
      </c>
      <c r="D922" s="144">
        <f>D923</f>
        <v>1025</v>
      </c>
      <c r="E922" s="144">
        <f>E923</f>
        <v>2615.67</v>
      </c>
      <c r="F922" s="144">
        <f t="shared" ref="F922:H922" si="367">F923</f>
        <v>0</v>
      </c>
      <c r="G922" s="144">
        <f t="shared" si="367"/>
        <v>0</v>
      </c>
      <c r="H922" s="144">
        <f t="shared" si="367"/>
        <v>0</v>
      </c>
    </row>
    <row r="923" spans="1:8" ht="19.7" customHeight="1" x14ac:dyDescent="0.25">
      <c r="A923" s="145">
        <v>3111</v>
      </c>
      <c r="B923" s="146" t="s">
        <v>29</v>
      </c>
      <c r="C923" s="147">
        <v>0</v>
      </c>
      <c r="D923" s="147">
        <v>1025</v>
      </c>
      <c r="E923" s="147">
        <v>2615.67</v>
      </c>
      <c r="F923" s="147">
        <v>0</v>
      </c>
      <c r="G923" s="147">
        <v>0</v>
      </c>
      <c r="H923" s="147">
        <v>0</v>
      </c>
    </row>
    <row r="924" spans="1:8" ht="19.7" customHeight="1" x14ac:dyDescent="0.25">
      <c r="A924" s="142">
        <v>313</v>
      </c>
      <c r="B924" s="143" t="s">
        <v>34</v>
      </c>
      <c r="C924" s="144">
        <f>C925</f>
        <v>0</v>
      </c>
      <c r="D924" s="144">
        <f>D925</f>
        <v>0</v>
      </c>
      <c r="E924" s="144">
        <f>E925</f>
        <v>0</v>
      </c>
      <c r="F924" s="144">
        <f t="shared" ref="F924:G924" si="368">F925</f>
        <v>0</v>
      </c>
      <c r="G924" s="144">
        <f t="shared" si="368"/>
        <v>0</v>
      </c>
      <c r="H924" s="144">
        <v>0</v>
      </c>
    </row>
    <row r="925" spans="1:8" ht="19.7" customHeight="1" x14ac:dyDescent="0.25">
      <c r="A925" s="145">
        <v>3132</v>
      </c>
      <c r="B925" s="146" t="s">
        <v>153</v>
      </c>
      <c r="C925" s="147">
        <v>0</v>
      </c>
      <c r="D925" s="147">
        <v>0</v>
      </c>
      <c r="E925" s="147">
        <v>0</v>
      </c>
      <c r="F925" s="147">
        <v>0</v>
      </c>
      <c r="G925" s="147">
        <v>0</v>
      </c>
      <c r="H925" s="147">
        <v>0</v>
      </c>
    </row>
    <row r="926" spans="1:8" ht="19.7" customHeight="1" x14ac:dyDescent="0.25">
      <c r="A926" s="142">
        <v>32</v>
      </c>
      <c r="B926" s="143" t="s">
        <v>37</v>
      </c>
      <c r="C926" s="144">
        <f>C927+C929+C931</f>
        <v>0</v>
      </c>
      <c r="D926" s="144">
        <f>D927+D929+D931</f>
        <v>176</v>
      </c>
      <c r="E926" s="144">
        <f>E927+E929+E931</f>
        <v>17437.810000000001</v>
      </c>
      <c r="F926" s="144">
        <f t="shared" ref="F926:H926" si="369">F927+F929+F931</f>
        <v>0</v>
      </c>
      <c r="G926" s="144">
        <f t="shared" si="369"/>
        <v>0</v>
      </c>
      <c r="H926" s="144">
        <f t="shared" si="369"/>
        <v>0</v>
      </c>
    </row>
    <row r="927" spans="1:8" ht="19.7" customHeight="1" x14ac:dyDescent="0.25">
      <c r="A927" s="142">
        <v>321</v>
      </c>
      <c r="B927" s="143" t="s">
        <v>38</v>
      </c>
      <c r="C927" s="144">
        <f>C928</f>
        <v>0</v>
      </c>
      <c r="D927" s="144">
        <f>D928</f>
        <v>176</v>
      </c>
      <c r="E927" s="144">
        <f>E928</f>
        <v>0</v>
      </c>
      <c r="F927" s="144">
        <f t="shared" ref="F927:H927" si="370">F928</f>
        <v>0</v>
      </c>
      <c r="G927" s="144">
        <f t="shared" si="370"/>
        <v>0</v>
      </c>
      <c r="H927" s="144">
        <f t="shared" si="370"/>
        <v>0</v>
      </c>
    </row>
    <row r="928" spans="1:8" ht="19.7" customHeight="1" x14ac:dyDescent="0.25">
      <c r="A928" s="145">
        <v>3211</v>
      </c>
      <c r="B928" s="146" t="s">
        <v>40</v>
      </c>
      <c r="C928" s="147">
        <v>0</v>
      </c>
      <c r="D928" s="147">
        <v>176</v>
      </c>
      <c r="E928" s="147">
        <v>0</v>
      </c>
      <c r="F928" s="147">
        <v>0</v>
      </c>
      <c r="G928" s="147">
        <v>0</v>
      </c>
      <c r="H928" s="147">
        <v>0</v>
      </c>
    </row>
    <row r="929" spans="1:8" ht="19.7" customHeight="1" x14ac:dyDescent="0.25">
      <c r="A929" s="142">
        <v>323</v>
      </c>
      <c r="B929" s="143" t="s">
        <v>53</v>
      </c>
      <c r="C929" s="144">
        <f>C930</f>
        <v>0</v>
      </c>
      <c r="D929" s="144">
        <f>D930</f>
        <v>0</v>
      </c>
      <c r="E929" s="144">
        <f>E930</f>
        <v>17437.810000000001</v>
      </c>
      <c r="F929" s="144">
        <f t="shared" ref="F929:H929" si="371">F930</f>
        <v>0</v>
      </c>
      <c r="G929" s="144">
        <f t="shared" si="371"/>
        <v>0</v>
      </c>
      <c r="H929" s="144">
        <f t="shared" si="371"/>
        <v>0</v>
      </c>
    </row>
    <row r="930" spans="1:8" ht="19.7" customHeight="1" x14ac:dyDescent="0.25">
      <c r="A930" s="145">
        <v>3237</v>
      </c>
      <c r="B930" s="146" t="s">
        <v>61</v>
      </c>
      <c r="C930" s="147">
        <v>0</v>
      </c>
      <c r="D930" s="147">
        <v>0</v>
      </c>
      <c r="E930" s="147">
        <v>17437.810000000001</v>
      </c>
      <c r="F930" s="147">
        <v>0</v>
      </c>
      <c r="G930" s="147">
        <v>0</v>
      </c>
      <c r="H930" s="147">
        <f t="shared" ref="H930" si="372">F930/E930*100</f>
        <v>0</v>
      </c>
    </row>
    <row r="931" spans="1:8" ht="19.7" customHeight="1" x14ac:dyDescent="0.25">
      <c r="A931" s="142">
        <v>329</v>
      </c>
      <c r="B931" s="143" t="s">
        <v>65</v>
      </c>
      <c r="C931" s="144">
        <f>C932</f>
        <v>0</v>
      </c>
      <c r="D931" s="144">
        <f>D932</f>
        <v>0</v>
      </c>
      <c r="E931" s="144">
        <f>E932</f>
        <v>0</v>
      </c>
      <c r="F931" s="144">
        <f t="shared" ref="F931:H931" si="373">F932</f>
        <v>0</v>
      </c>
      <c r="G931" s="144">
        <f t="shared" si="373"/>
        <v>0</v>
      </c>
      <c r="H931" s="144">
        <f t="shared" si="373"/>
        <v>0</v>
      </c>
    </row>
    <row r="932" spans="1:8" ht="19.7" customHeight="1" x14ac:dyDescent="0.25">
      <c r="A932" s="145">
        <v>3293</v>
      </c>
      <c r="B932" s="146" t="s">
        <v>71</v>
      </c>
      <c r="C932" s="147">
        <v>0</v>
      </c>
      <c r="D932" s="147">
        <v>0</v>
      </c>
      <c r="E932" s="147">
        <v>0</v>
      </c>
      <c r="F932" s="147">
        <v>0</v>
      </c>
      <c r="G932" s="147">
        <v>0</v>
      </c>
      <c r="H932" s="147">
        <v>0</v>
      </c>
    </row>
    <row r="933" spans="1:8" ht="19.7" customHeight="1" x14ac:dyDescent="0.25">
      <c r="A933" s="221">
        <v>4</v>
      </c>
      <c r="B933" s="222" t="s">
        <v>289</v>
      </c>
      <c r="C933" s="151">
        <f>C934</f>
        <v>9397.81</v>
      </c>
      <c r="D933" s="151">
        <f t="shared" ref="D933:H933" si="374">D934</f>
        <v>1725</v>
      </c>
      <c r="E933" s="151">
        <f t="shared" si="374"/>
        <v>4207.5</v>
      </c>
      <c r="F933" s="151">
        <f t="shared" si="374"/>
        <v>0</v>
      </c>
      <c r="G933" s="151">
        <f t="shared" si="374"/>
        <v>0</v>
      </c>
      <c r="H933" s="151">
        <f t="shared" si="374"/>
        <v>0</v>
      </c>
    </row>
    <row r="934" spans="1:8" ht="19.7" customHeight="1" x14ac:dyDescent="0.25">
      <c r="A934" s="142">
        <v>42</v>
      </c>
      <c r="B934" s="143" t="s">
        <v>80</v>
      </c>
      <c r="C934" s="144">
        <f>C937+C935</f>
        <v>9397.81</v>
      </c>
      <c r="D934" s="144">
        <f t="shared" ref="D934:H934" si="375">D937+D935</f>
        <v>1725</v>
      </c>
      <c r="E934" s="144">
        <f t="shared" si="375"/>
        <v>4207.5</v>
      </c>
      <c r="F934" s="144">
        <f t="shared" si="375"/>
        <v>0</v>
      </c>
      <c r="G934" s="144">
        <f t="shared" si="375"/>
        <v>0</v>
      </c>
      <c r="H934" s="144">
        <f t="shared" si="375"/>
        <v>0</v>
      </c>
    </row>
    <row r="935" spans="1:8" ht="19.7" customHeight="1" x14ac:dyDescent="0.25">
      <c r="A935" s="142">
        <v>421</v>
      </c>
      <c r="B935" s="143" t="s">
        <v>334</v>
      </c>
      <c r="C935" s="144">
        <f>C936</f>
        <v>0</v>
      </c>
      <c r="D935" s="144">
        <f t="shared" ref="D935:H935" si="376">D936</f>
        <v>0</v>
      </c>
      <c r="E935" s="144">
        <f t="shared" si="376"/>
        <v>4207.5</v>
      </c>
      <c r="F935" s="144">
        <f t="shared" si="376"/>
        <v>0</v>
      </c>
      <c r="G935" s="144">
        <f t="shared" si="376"/>
        <v>0</v>
      </c>
      <c r="H935" s="144">
        <f t="shared" si="376"/>
        <v>0</v>
      </c>
    </row>
    <row r="936" spans="1:8" ht="19.7" customHeight="1" x14ac:dyDescent="0.25">
      <c r="A936" s="145">
        <v>4214</v>
      </c>
      <c r="B936" s="146" t="s">
        <v>336</v>
      </c>
      <c r="C936" s="147">
        <v>0</v>
      </c>
      <c r="D936" s="147">
        <v>0</v>
      </c>
      <c r="E936" s="147">
        <v>4207.5</v>
      </c>
      <c r="F936" s="147">
        <v>0</v>
      </c>
      <c r="G936" s="147">
        <v>0</v>
      </c>
      <c r="H936" s="147">
        <v>0</v>
      </c>
    </row>
    <row r="937" spans="1:8" ht="19.7" customHeight="1" x14ac:dyDescent="0.25">
      <c r="A937" s="142">
        <v>422</v>
      </c>
      <c r="B937" s="143" t="s">
        <v>157</v>
      </c>
      <c r="C937" s="144">
        <f>C938+C939</f>
        <v>9397.81</v>
      </c>
      <c r="D937" s="144">
        <f>D938+D939</f>
        <v>1725</v>
      </c>
      <c r="E937" s="144">
        <f>E938+E939</f>
        <v>0</v>
      </c>
      <c r="F937" s="144">
        <f t="shared" ref="F937:H937" si="377">F938+F939</f>
        <v>0</v>
      </c>
      <c r="G937" s="144">
        <f t="shared" si="377"/>
        <v>0</v>
      </c>
      <c r="H937" s="144">
        <f t="shared" si="377"/>
        <v>0</v>
      </c>
    </row>
    <row r="938" spans="1:8" ht="19.7" customHeight="1" x14ac:dyDescent="0.25">
      <c r="A938" s="258">
        <v>4221</v>
      </c>
      <c r="B938" s="204" t="s">
        <v>83</v>
      </c>
      <c r="C938" s="205">
        <v>6931.75</v>
      </c>
      <c r="D938" s="147">
        <v>0</v>
      </c>
      <c r="E938" s="147">
        <v>0</v>
      </c>
      <c r="F938" s="147">
        <v>0</v>
      </c>
      <c r="G938" s="147">
        <v>0</v>
      </c>
      <c r="H938" s="147">
        <v>0</v>
      </c>
    </row>
    <row r="939" spans="1:8" ht="19.7" customHeight="1" x14ac:dyDescent="0.25">
      <c r="A939" s="258">
        <v>4225</v>
      </c>
      <c r="B939" s="204" t="s">
        <v>315</v>
      </c>
      <c r="C939" s="205">
        <v>2466.06</v>
      </c>
      <c r="D939" s="147">
        <v>1725</v>
      </c>
      <c r="E939" s="147">
        <v>0</v>
      </c>
      <c r="F939" s="147">
        <v>0</v>
      </c>
      <c r="G939" s="147">
        <v>0</v>
      </c>
      <c r="H939" s="147">
        <v>0</v>
      </c>
    </row>
    <row r="940" spans="1:8" ht="19.7" customHeight="1" x14ac:dyDescent="0.25">
      <c r="A940" s="365" t="s">
        <v>264</v>
      </c>
      <c r="B940" s="384"/>
      <c r="C940" s="260">
        <f>C933+C920</f>
        <v>9397.81</v>
      </c>
      <c r="D940" s="260">
        <f>D933+D920</f>
        <v>2926</v>
      </c>
      <c r="E940" s="260">
        <f>E933+E920</f>
        <v>24260.980000000003</v>
      </c>
      <c r="F940" s="260">
        <f t="shared" ref="F940:H940" si="378">F933+F920</f>
        <v>0</v>
      </c>
      <c r="G940" s="260">
        <f t="shared" si="378"/>
        <v>0</v>
      </c>
      <c r="H940" s="260">
        <f t="shared" si="378"/>
        <v>0</v>
      </c>
    </row>
    <row r="941" spans="1:8" ht="19.7" customHeight="1" x14ac:dyDescent="0.25">
      <c r="A941" s="383"/>
      <c r="B941" s="383"/>
      <c r="C941" s="206"/>
      <c r="D941" s="206"/>
      <c r="E941" s="206"/>
      <c r="F941" s="206"/>
      <c r="G941" s="206"/>
      <c r="H941" s="210"/>
    </row>
    <row r="942" spans="1:8" ht="19.7" customHeight="1" x14ac:dyDescent="0.25">
      <c r="A942" s="382" t="s">
        <v>233</v>
      </c>
      <c r="B942" s="382"/>
      <c r="C942" s="382"/>
      <c r="D942" s="160"/>
      <c r="E942" s="160"/>
      <c r="F942" s="160"/>
      <c r="G942" s="160"/>
      <c r="H942" s="161"/>
    </row>
    <row r="943" spans="1:8" ht="19.7" customHeight="1" x14ac:dyDescent="0.25">
      <c r="A943" s="36" t="s">
        <v>1</v>
      </c>
      <c r="B943" s="36" t="s">
        <v>14</v>
      </c>
      <c r="C943" s="36" t="s">
        <v>364</v>
      </c>
      <c r="D943" s="36" t="s">
        <v>359</v>
      </c>
      <c r="E943" s="36" t="s">
        <v>360</v>
      </c>
      <c r="F943" s="36" t="s">
        <v>361</v>
      </c>
      <c r="G943" s="36" t="s">
        <v>362</v>
      </c>
      <c r="H943" s="36" t="s">
        <v>363</v>
      </c>
    </row>
    <row r="944" spans="1:8" ht="19.7" customHeight="1" x14ac:dyDescent="0.25">
      <c r="A944" s="140">
        <v>3</v>
      </c>
      <c r="B944" s="227" t="s">
        <v>270</v>
      </c>
      <c r="C944" s="141">
        <f>C945+C950</f>
        <v>166.16</v>
      </c>
      <c r="D944" s="141">
        <f>D945+D950</f>
        <v>0</v>
      </c>
      <c r="E944" s="141">
        <f>E945+E950</f>
        <v>810.19</v>
      </c>
      <c r="F944" s="141">
        <f t="shared" ref="F944:H944" si="379">F945+F950</f>
        <v>0</v>
      </c>
      <c r="G944" s="141">
        <f t="shared" si="379"/>
        <v>0</v>
      </c>
      <c r="H944" s="141">
        <f t="shared" si="379"/>
        <v>0</v>
      </c>
    </row>
    <row r="945" spans="1:8" ht="19.7" customHeight="1" x14ac:dyDescent="0.25">
      <c r="A945" s="142">
        <v>32</v>
      </c>
      <c r="B945" s="143" t="s">
        <v>37</v>
      </c>
      <c r="C945" s="144">
        <f t="shared" ref="C945:D946" si="380">C946</f>
        <v>166.16</v>
      </c>
      <c r="D945" s="144">
        <f t="shared" si="380"/>
        <v>0</v>
      </c>
      <c r="E945" s="144">
        <f>E946</f>
        <v>810.19</v>
      </c>
      <c r="F945" s="144">
        <f t="shared" ref="F945:H946" si="381">F946</f>
        <v>0</v>
      </c>
      <c r="G945" s="144">
        <f t="shared" si="381"/>
        <v>0</v>
      </c>
      <c r="H945" s="144">
        <f t="shared" si="381"/>
        <v>0</v>
      </c>
    </row>
    <row r="946" spans="1:8" ht="19.7" customHeight="1" x14ac:dyDescent="0.25">
      <c r="A946" s="142">
        <v>321</v>
      </c>
      <c r="B946" s="143" t="s">
        <v>38</v>
      </c>
      <c r="C946" s="144">
        <f t="shared" si="380"/>
        <v>166.16</v>
      </c>
      <c r="D946" s="144">
        <f t="shared" si="380"/>
        <v>0</v>
      </c>
      <c r="E946" s="144">
        <f>E947</f>
        <v>810.19</v>
      </c>
      <c r="F946" s="144">
        <f t="shared" si="381"/>
        <v>0</v>
      </c>
      <c r="G946" s="144">
        <f t="shared" si="381"/>
        <v>0</v>
      </c>
      <c r="H946" s="144">
        <f t="shared" si="381"/>
        <v>0</v>
      </c>
    </row>
    <row r="947" spans="1:8" ht="19.7" customHeight="1" x14ac:dyDescent="0.25">
      <c r="A947" s="145">
        <v>3211</v>
      </c>
      <c r="B947" s="146" t="s">
        <v>40</v>
      </c>
      <c r="C947" s="239">
        <v>166.16</v>
      </c>
      <c r="D947" s="147">
        <v>0</v>
      </c>
      <c r="E947" s="147">
        <v>810.19</v>
      </c>
      <c r="F947" s="147">
        <v>0</v>
      </c>
      <c r="G947" s="147">
        <v>0</v>
      </c>
      <c r="H947" s="154">
        <v>0</v>
      </c>
    </row>
    <row r="948" spans="1:8" ht="19.7" customHeight="1" x14ac:dyDescent="0.25">
      <c r="A948" s="221">
        <v>4</v>
      </c>
      <c r="B948" s="222" t="s">
        <v>289</v>
      </c>
      <c r="C948" s="151">
        <f>C949</f>
        <v>0</v>
      </c>
      <c r="D948" s="151">
        <f>D949</f>
        <v>0</v>
      </c>
      <c r="E948" s="151">
        <f>E949</f>
        <v>969</v>
      </c>
      <c r="F948" s="151">
        <f t="shared" ref="F948:H948" si="382">F949</f>
        <v>0</v>
      </c>
      <c r="G948" s="151">
        <f t="shared" si="382"/>
        <v>0</v>
      </c>
      <c r="H948" s="151">
        <f t="shared" si="382"/>
        <v>0</v>
      </c>
    </row>
    <row r="949" spans="1:8" ht="19.7" customHeight="1" x14ac:dyDescent="0.25">
      <c r="A949" s="261">
        <v>42</v>
      </c>
      <c r="B949" s="262" t="s">
        <v>80</v>
      </c>
      <c r="C949" s="219">
        <f>C950+C952</f>
        <v>0</v>
      </c>
      <c r="D949" s="219">
        <f t="shared" ref="D949:H949" si="383">D950+D952</f>
        <v>0</v>
      </c>
      <c r="E949" s="219">
        <f t="shared" si="383"/>
        <v>969</v>
      </c>
      <c r="F949" s="219">
        <f t="shared" si="383"/>
        <v>0</v>
      </c>
      <c r="G949" s="219">
        <f t="shared" si="383"/>
        <v>0</v>
      </c>
      <c r="H949" s="219">
        <f t="shared" si="383"/>
        <v>0</v>
      </c>
    </row>
    <row r="950" spans="1:8" ht="19.7" customHeight="1" x14ac:dyDescent="0.25">
      <c r="A950" s="142">
        <v>421</v>
      </c>
      <c r="B950" s="143" t="s">
        <v>333</v>
      </c>
      <c r="C950" s="144">
        <f>C951</f>
        <v>0</v>
      </c>
      <c r="D950" s="144">
        <f t="shared" ref="D950:H950" si="384">D951</f>
        <v>0</v>
      </c>
      <c r="E950" s="144">
        <f t="shared" si="384"/>
        <v>0</v>
      </c>
      <c r="F950" s="144">
        <f t="shared" si="384"/>
        <v>0</v>
      </c>
      <c r="G950" s="144">
        <f t="shared" si="384"/>
        <v>0</v>
      </c>
      <c r="H950" s="144">
        <f t="shared" si="384"/>
        <v>0</v>
      </c>
    </row>
    <row r="951" spans="1:8" ht="19.7" customHeight="1" x14ac:dyDescent="0.25">
      <c r="A951" s="145">
        <v>4214</v>
      </c>
      <c r="B951" s="146" t="s">
        <v>334</v>
      </c>
      <c r="C951" s="147">
        <v>0</v>
      </c>
      <c r="D951" s="147">
        <v>0</v>
      </c>
      <c r="E951" s="147">
        <v>0</v>
      </c>
      <c r="F951" s="147">
        <v>0</v>
      </c>
      <c r="G951" s="147">
        <v>0</v>
      </c>
      <c r="H951" s="154">
        <v>0</v>
      </c>
    </row>
    <row r="952" spans="1:8" ht="19.7" customHeight="1" x14ac:dyDescent="0.25">
      <c r="A952" s="142">
        <v>422</v>
      </c>
      <c r="B952" s="143" t="s">
        <v>81</v>
      </c>
      <c r="C952" s="144">
        <f>C953</f>
        <v>0</v>
      </c>
      <c r="D952" s="144">
        <f t="shared" ref="D952:H952" si="385">D953</f>
        <v>0</v>
      </c>
      <c r="E952" s="144">
        <f t="shared" si="385"/>
        <v>969</v>
      </c>
      <c r="F952" s="144">
        <f t="shared" si="385"/>
        <v>0</v>
      </c>
      <c r="G952" s="144">
        <f t="shared" si="385"/>
        <v>0</v>
      </c>
      <c r="H952" s="144">
        <f t="shared" si="385"/>
        <v>0</v>
      </c>
    </row>
    <row r="953" spans="1:8" ht="19.7" customHeight="1" x14ac:dyDescent="0.25">
      <c r="A953" s="258">
        <v>4225</v>
      </c>
      <c r="B953" s="204" t="s">
        <v>315</v>
      </c>
      <c r="C953" s="147">
        <v>0</v>
      </c>
      <c r="D953" s="147">
        <v>0</v>
      </c>
      <c r="E953" s="147">
        <v>969</v>
      </c>
      <c r="F953" s="147">
        <v>0</v>
      </c>
      <c r="G953" s="147">
        <v>0</v>
      </c>
      <c r="H953" s="154">
        <f t="shared" ref="H953" si="386">F953/E953*100</f>
        <v>0</v>
      </c>
    </row>
    <row r="954" spans="1:8" ht="19.7" customHeight="1" x14ac:dyDescent="0.25">
      <c r="A954" s="365" t="s">
        <v>269</v>
      </c>
      <c r="B954" s="366"/>
      <c r="C954" s="151">
        <f>C948+C944</f>
        <v>166.16</v>
      </c>
      <c r="D954" s="151">
        <f>D948+D944</f>
        <v>0</v>
      </c>
      <c r="E954" s="151">
        <f>E948+E944</f>
        <v>1779.19</v>
      </c>
      <c r="F954" s="151">
        <f t="shared" ref="F954:H954" si="387">F948+F944</f>
        <v>0</v>
      </c>
      <c r="G954" s="151">
        <f t="shared" si="387"/>
        <v>0</v>
      </c>
      <c r="H954" s="151">
        <f t="shared" si="387"/>
        <v>0</v>
      </c>
    </row>
    <row r="955" spans="1:8" ht="19.7" customHeight="1" x14ac:dyDescent="0.25">
      <c r="A955" s="386"/>
      <c r="B955" s="386"/>
      <c r="C955" s="160"/>
      <c r="D955" s="160"/>
      <c r="E955" s="160"/>
      <c r="F955" s="160"/>
      <c r="G955" s="160"/>
      <c r="H955" s="161"/>
    </row>
    <row r="956" spans="1:8" ht="19.7" customHeight="1" x14ac:dyDescent="0.25">
      <c r="A956" s="382" t="s">
        <v>327</v>
      </c>
      <c r="B956" s="382"/>
      <c r="C956" s="382"/>
      <c r="D956" s="160"/>
      <c r="E956" s="160"/>
      <c r="F956" s="160"/>
      <c r="G956" s="160"/>
      <c r="H956" s="161"/>
    </row>
    <row r="957" spans="1:8" ht="19.7" customHeight="1" x14ac:dyDescent="0.25">
      <c r="A957" s="36" t="s">
        <v>1</v>
      </c>
      <c r="B957" s="36" t="s">
        <v>14</v>
      </c>
      <c r="C957" s="36" t="s">
        <v>364</v>
      </c>
      <c r="D957" s="36" t="s">
        <v>359</v>
      </c>
      <c r="E957" s="36" t="s">
        <v>360</v>
      </c>
      <c r="F957" s="36" t="s">
        <v>361</v>
      </c>
      <c r="G957" s="36" t="s">
        <v>362</v>
      </c>
      <c r="H957" s="36" t="s">
        <v>363</v>
      </c>
    </row>
    <row r="958" spans="1:8" ht="19.7" customHeight="1" x14ac:dyDescent="0.25">
      <c r="A958" s="140">
        <v>3</v>
      </c>
      <c r="B958" s="227" t="s">
        <v>270</v>
      </c>
      <c r="C958" s="141">
        <f>C959+C964</f>
        <v>0</v>
      </c>
      <c r="D958" s="141">
        <f>D959+D964</f>
        <v>0</v>
      </c>
      <c r="E958" s="141">
        <f>E959</f>
        <v>0</v>
      </c>
      <c r="F958" s="141">
        <f t="shared" ref="F958:H958" si="388">F959+F964</f>
        <v>0</v>
      </c>
      <c r="G958" s="141">
        <f t="shared" si="388"/>
        <v>0</v>
      </c>
      <c r="H958" s="141">
        <f t="shared" si="388"/>
        <v>0</v>
      </c>
    </row>
    <row r="959" spans="1:8" ht="19.7" customHeight="1" x14ac:dyDescent="0.25">
      <c r="A959" s="142">
        <v>32</v>
      </c>
      <c r="B959" s="143" t="s">
        <v>37</v>
      </c>
      <c r="C959" s="144">
        <f t="shared" ref="C959:H960" si="389">C960</f>
        <v>0</v>
      </c>
      <c r="D959" s="144">
        <f t="shared" si="389"/>
        <v>0</v>
      </c>
      <c r="E959" s="144">
        <f t="shared" si="389"/>
        <v>0</v>
      </c>
      <c r="F959" s="144">
        <f t="shared" si="389"/>
        <v>0</v>
      </c>
      <c r="G959" s="144">
        <f t="shared" si="389"/>
        <v>0</v>
      </c>
      <c r="H959" s="144">
        <f t="shared" si="389"/>
        <v>0</v>
      </c>
    </row>
    <row r="960" spans="1:8" ht="19.7" customHeight="1" x14ac:dyDescent="0.25">
      <c r="A960" s="142">
        <v>321</v>
      </c>
      <c r="B960" s="143" t="s">
        <v>38</v>
      </c>
      <c r="C960" s="144">
        <f t="shared" si="389"/>
        <v>0</v>
      </c>
      <c r="D960" s="144">
        <f t="shared" si="389"/>
        <v>0</v>
      </c>
      <c r="E960" s="144">
        <f t="shared" si="389"/>
        <v>0</v>
      </c>
      <c r="F960" s="144">
        <f t="shared" si="389"/>
        <v>0</v>
      </c>
      <c r="G960" s="144">
        <f t="shared" si="389"/>
        <v>0</v>
      </c>
      <c r="H960" s="144">
        <f t="shared" si="389"/>
        <v>0</v>
      </c>
    </row>
    <row r="961" spans="1:8" ht="19.7" customHeight="1" x14ac:dyDescent="0.25">
      <c r="A961" s="145">
        <v>3211</v>
      </c>
      <c r="B961" s="146" t="s">
        <v>40</v>
      </c>
      <c r="C961" s="147">
        <v>0</v>
      </c>
      <c r="D961" s="147">
        <v>0</v>
      </c>
      <c r="E961" s="147">
        <v>0</v>
      </c>
      <c r="F961" s="147">
        <v>0</v>
      </c>
      <c r="G961" s="147">
        <v>0</v>
      </c>
      <c r="H961" s="154">
        <v>0</v>
      </c>
    </row>
    <row r="962" spans="1:8" ht="19.7" customHeight="1" x14ac:dyDescent="0.25">
      <c r="A962" s="221">
        <v>4</v>
      </c>
      <c r="B962" s="222" t="s">
        <v>289</v>
      </c>
      <c r="C962" s="151">
        <f>C963</f>
        <v>0</v>
      </c>
      <c r="D962" s="151">
        <f>D963</f>
        <v>0</v>
      </c>
      <c r="E962" s="151">
        <f>E963</f>
        <v>3210.4</v>
      </c>
      <c r="F962" s="151">
        <f t="shared" ref="F962:H962" si="390">F963</f>
        <v>0</v>
      </c>
      <c r="G962" s="151">
        <f t="shared" si="390"/>
        <v>0</v>
      </c>
      <c r="H962" s="151">
        <f t="shared" si="390"/>
        <v>0</v>
      </c>
    </row>
    <row r="963" spans="1:8" ht="19.7" customHeight="1" x14ac:dyDescent="0.25">
      <c r="A963" s="261">
        <v>42</v>
      </c>
      <c r="B963" s="262" t="s">
        <v>80</v>
      </c>
      <c r="C963" s="219">
        <f t="shared" ref="C963:H964" si="391">C964</f>
        <v>0</v>
      </c>
      <c r="D963" s="219">
        <f t="shared" si="391"/>
        <v>0</v>
      </c>
      <c r="E963" s="219">
        <f t="shared" si="391"/>
        <v>3210.4</v>
      </c>
      <c r="F963" s="219">
        <f t="shared" si="391"/>
        <v>0</v>
      </c>
      <c r="G963" s="219">
        <f t="shared" si="391"/>
        <v>0</v>
      </c>
      <c r="H963" s="219">
        <f t="shared" si="391"/>
        <v>0</v>
      </c>
    </row>
    <row r="964" spans="1:8" ht="19.7" customHeight="1" x14ac:dyDescent="0.25">
      <c r="A964" s="142">
        <v>422</v>
      </c>
      <c r="B964" s="262" t="s">
        <v>80</v>
      </c>
      <c r="C964" s="144">
        <f t="shared" si="391"/>
        <v>0</v>
      </c>
      <c r="D964" s="144">
        <f t="shared" si="391"/>
        <v>0</v>
      </c>
      <c r="E964" s="144">
        <f t="shared" si="391"/>
        <v>3210.4</v>
      </c>
      <c r="F964" s="144">
        <f t="shared" si="391"/>
        <v>0</v>
      </c>
      <c r="G964" s="144">
        <f t="shared" si="391"/>
        <v>0</v>
      </c>
      <c r="H964" s="144">
        <f t="shared" si="391"/>
        <v>0</v>
      </c>
    </row>
    <row r="965" spans="1:8" ht="19.7" customHeight="1" x14ac:dyDescent="0.25">
      <c r="A965" s="258">
        <v>4221</v>
      </c>
      <c r="B965" s="204" t="s">
        <v>83</v>
      </c>
      <c r="C965" s="147">
        <v>0</v>
      </c>
      <c r="D965" s="147">
        <v>0</v>
      </c>
      <c r="E965" s="147">
        <v>3210.4</v>
      </c>
      <c r="F965" s="147">
        <v>0</v>
      </c>
      <c r="G965" s="147">
        <v>0</v>
      </c>
      <c r="H965" s="154">
        <v>0</v>
      </c>
    </row>
    <row r="966" spans="1:8" ht="19.7" customHeight="1" x14ac:dyDescent="0.25">
      <c r="A966" s="365" t="s">
        <v>259</v>
      </c>
      <c r="B966" s="366"/>
      <c r="C966" s="151">
        <f>C958+C962</f>
        <v>0</v>
      </c>
      <c r="D966" s="151">
        <f t="shared" ref="D966:H966" si="392">D958+D962</f>
        <v>0</v>
      </c>
      <c r="E966" s="151">
        <f>E958+E962</f>
        <v>3210.4</v>
      </c>
      <c r="F966" s="151">
        <f t="shared" si="392"/>
        <v>0</v>
      </c>
      <c r="G966" s="151">
        <f t="shared" si="392"/>
        <v>0</v>
      </c>
      <c r="H966" s="151">
        <f t="shared" si="392"/>
        <v>0</v>
      </c>
    </row>
    <row r="967" spans="1:8" ht="19.7" customHeight="1" x14ac:dyDescent="0.25">
      <c r="A967" s="385" t="s">
        <v>235</v>
      </c>
      <c r="B967" s="373"/>
      <c r="C967" s="215">
        <f>C966+C954+C940+C916+C902</f>
        <v>11251.73</v>
      </c>
      <c r="D967" s="215">
        <f>D966+D954+D940+D916+D902</f>
        <v>3442</v>
      </c>
      <c r="E967" s="215">
        <f>E966+E954+E940+E916+E902</f>
        <v>33845.9</v>
      </c>
      <c r="F967" s="215">
        <f t="shared" ref="F967:H967" si="393">F966+F954+F940+F916+F902</f>
        <v>0</v>
      </c>
      <c r="G967" s="215">
        <f t="shared" si="393"/>
        <v>0</v>
      </c>
      <c r="H967" s="215">
        <f t="shared" si="393"/>
        <v>0</v>
      </c>
    </row>
    <row r="968" spans="1:8" ht="19.7" customHeight="1" x14ac:dyDescent="0.25">
      <c r="A968" s="229"/>
      <c r="B968" s="216"/>
      <c r="C968" s="160"/>
      <c r="D968" s="160"/>
      <c r="E968" s="160"/>
      <c r="F968" s="160"/>
      <c r="G968" s="160"/>
      <c r="H968" s="161"/>
    </row>
    <row r="969" spans="1:8" ht="19.5" hidden="1" customHeight="1" x14ac:dyDescent="0.25">
      <c r="A969" s="229"/>
      <c r="B969" s="216"/>
      <c r="C969" s="160"/>
      <c r="D969" s="160"/>
      <c r="E969" s="160"/>
      <c r="F969" s="160"/>
      <c r="G969" s="160"/>
      <c r="H969" s="161"/>
    </row>
    <row r="970" spans="1:8" ht="19.7" customHeight="1" x14ac:dyDescent="0.25">
      <c r="A970" s="336" t="s">
        <v>234</v>
      </c>
      <c r="B970" s="336"/>
      <c r="C970" s="336"/>
      <c r="D970" s="250"/>
      <c r="E970" s="250"/>
      <c r="F970" s="160"/>
      <c r="G970" s="250"/>
      <c r="H970" s="251"/>
    </row>
    <row r="971" spans="1:8" ht="19.7" customHeight="1" x14ac:dyDescent="0.25">
      <c r="A971" s="382" t="s">
        <v>274</v>
      </c>
      <c r="B971" s="382"/>
      <c r="C971" s="382"/>
      <c r="D971" s="160"/>
      <c r="E971" s="160"/>
      <c r="F971" s="160"/>
      <c r="G971" s="160"/>
      <c r="H971" s="161"/>
    </row>
    <row r="972" spans="1:8" ht="19.7" customHeight="1" x14ac:dyDescent="0.25">
      <c r="A972" s="35" t="s">
        <v>1</v>
      </c>
      <c r="B972" s="35" t="s">
        <v>14</v>
      </c>
      <c r="C972" s="35" t="s">
        <v>366</v>
      </c>
      <c r="D972" s="35" t="s">
        <v>365</v>
      </c>
      <c r="E972" s="35" t="s">
        <v>360</v>
      </c>
      <c r="F972" s="35" t="s">
        <v>367</v>
      </c>
      <c r="G972" s="35" t="s">
        <v>362</v>
      </c>
      <c r="H972" s="35" t="s">
        <v>363</v>
      </c>
    </row>
    <row r="973" spans="1:8" ht="19.7" customHeight="1" x14ac:dyDescent="0.25">
      <c r="A973" s="140">
        <v>3</v>
      </c>
      <c r="B973" s="140" t="s">
        <v>270</v>
      </c>
      <c r="C973" s="141">
        <f>C974</f>
        <v>1197.7</v>
      </c>
      <c r="D973" s="141">
        <f>D974</f>
        <v>20000</v>
      </c>
      <c r="E973" s="141">
        <f>E974</f>
        <v>0</v>
      </c>
      <c r="F973" s="141">
        <f t="shared" ref="F973:H973" si="394">F974</f>
        <v>0</v>
      </c>
      <c r="G973" s="141">
        <f t="shared" si="394"/>
        <v>0</v>
      </c>
      <c r="H973" s="141">
        <f t="shared" si="394"/>
        <v>0</v>
      </c>
    </row>
    <row r="974" spans="1:8" ht="19.7" customHeight="1" x14ac:dyDescent="0.25">
      <c r="A974" s="142">
        <v>32</v>
      </c>
      <c r="B974" s="143" t="s">
        <v>37</v>
      </c>
      <c r="C974" s="144">
        <f>C977+C975</f>
        <v>1197.7</v>
      </c>
      <c r="D974" s="144">
        <f t="shared" ref="D974:H974" si="395">D977+D975</f>
        <v>20000</v>
      </c>
      <c r="E974" s="144">
        <f t="shared" si="395"/>
        <v>0</v>
      </c>
      <c r="F974" s="144">
        <f t="shared" si="395"/>
        <v>0</v>
      </c>
      <c r="G974" s="144">
        <f t="shared" si="395"/>
        <v>0</v>
      </c>
      <c r="H974" s="144">
        <f t="shared" si="395"/>
        <v>0</v>
      </c>
    </row>
    <row r="975" spans="1:8" ht="19.7" customHeight="1" x14ac:dyDescent="0.25">
      <c r="A975" s="142">
        <v>322</v>
      </c>
      <c r="B975" s="143" t="s">
        <v>380</v>
      </c>
      <c r="C975" s="144">
        <f>C976</f>
        <v>0</v>
      </c>
      <c r="D975" s="144">
        <f t="shared" ref="D975:H975" si="396">D976</f>
        <v>20000</v>
      </c>
      <c r="E975" s="144">
        <f t="shared" si="396"/>
        <v>0</v>
      </c>
      <c r="F975" s="144">
        <f t="shared" si="396"/>
        <v>0</v>
      </c>
      <c r="G975" s="144">
        <f t="shared" si="396"/>
        <v>0</v>
      </c>
      <c r="H975" s="144">
        <f t="shared" si="396"/>
        <v>0</v>
      </c>
    </row>
    <row r="976" spans="1:8" ht="19.7" customHeight="1" x14ac:dyDescent="0.25">
      <c r="A976" s="145">
        <v>3222</v>
      </c>
      <c r="B976" s="146" t="s">
        <v>310</v>
      </c>
      <c r="C976" s="239">
        <v>0</v>
      </c>
      <c r="D976" s="147">
        <v>20000</v>
      </c>
      <c r="E976" s="147">
        <v>0</v>
      </c>
      <c r="F976" s="147">
        <v>0</v>
      </c>
      <c r="G976" s="147">
        <v>0</v>
      </c>
      <c r="H976" s="147">
        <v>0</v>
      </c>
    </row>
    <row r="977" spans="1:8" ht="19.7" customHeight="1" x14ac:dyDescent="0.25">
      <c r="A977" s="142">
        <v>323</v>
      </c>
      <c r="B977" s="143" t="s">
        <v>53</v>
      </c>
      <c r="C977" s="144">
        <f>C978</f>
        <v>1197.7</v>
      </c>
      <c r="D977" s="144">
        <f>D978</f>
        <v>0</v>
      </c>
      <c r="E977" s="144">
        <f>E978</f>
        <v>0</v>
      </c>
      <c r="F977" s="144">
        <f t="shared" ref="F977:H977" si="397">F978</f>
        <v>0</v>
      </c>
      <c r="G977" s="144">
        <f t="shared" si="397"/>
        <v>0</v>
      </c>
      <c r="H977" s="144">
        <f t="shared" si="397"/>
        <v>0</v>
      </c>
    </row>
    <row r="978" spans="1:8" ht="19.7" customHeight="1" x14ac:dyDescent="0.25">
      <c r="A978" s="145">
        <v>3237</v>
      </c>
      <c r="B978" s="146" t="s">
        <v>313</v>
      </c>
      <c r="C978" s="239">
        <v>1197.7</v>
      </c>
      <c r="D978" s="147">
        <v>0</v>
      </c>
      <c r="E978" s="147">
        <v>0</v>
      </c>
      <c r="F978" s="147">
        <v>0</v>
      </c>
      <c r="G978" s="147">
        <v>0</v>
      </c>
      <c r="H978" s="147">
        <v>0</v>
      </c>
    </row>
    <row r="979" spans="1:8" ht="19.7" customHeight="1" x14ac:dyDescent="0.25">
      <c r="A979" s="365" t="s">
        <v>260</v>
      </c>
      <c r="B979" s="366"/>
      <c r="C979" s="151">
        <f>C973</f>
        <v>1197.7</v>
      </c>
      <c r="D979" s="151">
        <f>D973</f>
        <v>20000</v>
      </c>
      <c r="E979" s="151">
        <f>E973</f>
        <v>0</v>
      </c>
      <c r="F979" s="151">
        <f t="shared" ref="F979:H979" si="398">F973</f>
        <v>0</v>
      </c>
      <c r="G979" s="151">
        <f t="shared" si="398"/>
        <v>0</v>
      </c>
      <c r="H979" s="151">
        <f t="shared" si="398"/>
        <v>0</v>
      </c>
    </row>
    <row r="980" spans="1:8" ht="19.7" customHeight="1" x14ac:dyDescent="0.25">
      <c r="A980" s="224"/>
      <c r="B980" s="224"/>
      <c r="C980" s="160"/>
      <c r="D980" s="160"/>
      <c r="E980" s="160"/>
      <c r="F980" s="160"/>
      <c r="G980" s="160"/>
      <c r="H980" s="160"/>
    </row>
    <row r="981" spans="1:8" ht="19.7" customHeight="1" x14ac:dyDescent="0.25">
      <c r="A981" s="382" t="s">
        <v>326</v>
      </c>
      <c r="B981" s="382"/>
      <c r="C981" s="382"/>
      <c r="D981" s="160"/>
      <c r="E981" s="160"/>
      <c r="F981" s="160"/>
      <c r="G981" s="160"/>
      <c r="H981" s="161"/>
    </row>
    <row r="982" spans="1:8" ht="19.7" customHeight="1" x14ac:dyDescent="0.25">
      <c r="A982" s="35" t="s">
        <v>1</v>
      </c>
      <c r="B982" s="35" t="s">
        <v>14</v>
      </c>
      <c r="C982" s="35" t="s">
        <v>366</v>
      </c>
      <c r="D982" s="35" t="s">
        <v>365</v>
      </c>
      <c r="E982" s="35" t="s">
        <v>360</v>
      </c>
      <c r="F982" s="35" t="s">
        <v>367</v>
      </c>
      <c r="G982" s="35" t="s">
        <v>362</v>
      </c>
      <c r="H982" s="35" t="s">
        <v>363</v>
      </c>
    </row>
    <row r="983" spans="1:8" ht="19.7" customHeight="1" x14ac:dyDescent="0.25">
      <c r="A983" s="140">
        <v>3</v>
      </c>
      <c r="B983" s="140" t="s">
        <v>270</v>
      </c>
      <c r="C983" s="141">
        <f>C984</f>
        <v>0</v>
      </c>
      <c r="D983" s="141">
        <f>D984</f>
        <v>0</v>
      </c>
      <c r="E983" s="141">
        <f>E984</f>
        <v>700</v>
      </c>
      <c r="F983" s="141">
        <f t="shared" ref="F983:H983" si="399">F984</f>
        <v>0</v>
      </c>
      <c r="G983" s="141">
        <f t="shared" si="399"/>
        <v>0</v>
      </c>
      <c r="H983" s="141">
        <f t="shared" si="399"/>
        <v>0</v>
      </c>
    </row>
    <row r="984" spans="1:8" ht="19.7" customHeight="1" x14ac:dyDescent="0.25">
      <c r="A984" s="142">
        <v>32</v>
      </c>
      <c r="B984" s="143" t="s">
        <v>37</v>
      </c>
      <c r="C984" s="144">
        <f>C987+C985</f>
        <v>0</v>
      </c>
      <c r="D984" s="144">
        <f t="shared" ref="D984:H984" si="400">D987+D985</f>
        <v>0</v>
      </c>
      <c r="E984" s="144">
        <f t="shared" si="400"/>
        <v>700</v>
      </c>
      <c r="F984" s="144">
        <f t="shared" si="400"/>
        <v>0</v>
      </c>
      <c r="G984" s="144">
        <f t="shared" si="400"/>
        <v>0</v>
      </c>
      <c r="H984" s="144">
        <f t="shared" si="400"/>
        <v>0</v>
      </c>
    </row>
    <row r="985" spans="1:8" ht="19.7" customHeight="1" x14ac:dyDescent="0.25">
      <c r="A985" s="142">
        <v>322</v>
      </c>
      <c r="B985" s="143" t="s">
        <v>380</v>
      </c>
      <c r="C985" s="144">
        <f>C986</f>
        <v>0</v>
      </c>
      <c r="D985" s="144">
        <f t="shared" ref="D985:H985" si="401">D986</f>
        <v>0</v>
      </c>
      <c r="E985" s="144">
        <f t="shared" si="401"/>
        <v>0</v>
      </c>
      <c r="F985" s="144">
        <f t="shared" si="401"/>
        <v>0</v>
      </c>
      <c r="G985" s="144">
        <f t="shared" si="401"/>
        <v>0</v>
      </c>
      <c r="H985" s="144">
        <f t="shared" si="401"/>
        <v>0</v>
      </c>
    </row>
    <row r="986" spans="1:8" ht="19.7" customHeight="1" x14ac:dyDescent="0.25">
      <c r="A986" s="145">
        <v>3222</v>
      </c>
      <c r="B986" s="146" t="s">
        <v>310</v>
      </c>
      <c r="C986" s="239">
        <v>0</v>
      </c>
      <c r="D986" s="147">
        <v>0</v>
      </c>
      <c r="E986" s="147">
        <v>0</v>
      </c>
      <c r="F986" s="147">
        <v>0</v>
      </c>
      <c r="G986" s="147">
        <v>0</v>
      </c>
      <c r="H986" s="147">
        <v>0</v>
      </c>
    </row>
    <row r="987" spans="1:8" ht="19.7" customHeight="1" x14ac:dyDescent="0.25">
      <c r="A987" s="142">
        <v>323</v>
      </c>
      <c r="B987" s="143" t="s">
        <v>53</v>
      </c>
      <c r="C987" s="144">
        <f>C988</f>
        <v>0</v>
      </c>
      <c r="D987" s="144">
        <f>D988</f>
        <v>0</v>
      </c>
      <c r="E987" s="144">
        <f>E988</f>
        <v>700</v>
      </c>
      <c r="F987" s="144">
        <f>F988</f>
        <v>0</v>
      </c>
      <c r="G987" s="144">
        <v>0</v>
      </c>
      <c r="H987" s="144">
        <f t="shared" ref="H987" si="402">F987/E987*100</f>
        <v>0</v>
      </c>
    </row>
    <row r="988" spans="1:8" ht="19.7" customHeight="1" x14ac:dyDescent="0.25">
      <c r="A988" s="145">
        <v>3237</v>
      </c>
      <c r="B988" s="146" t="s">
        <v>313</v>
      </c>
      <c r="C988" s="147">
        <v>0</v>
      </c>
      <c r="D988" s="147">
        <v>0</v>
      </c>
      <c r="E988" s="147">
        <v>700</v>
      </c>
      <c r="F988" s="147">
        <v>0</v>
      </c>
      <c r="G988" s="147">
        <v>0</v>
      </c>
      <c r="H988" s="147">
        <v>0</v>
      </c>
    </row>
    <row r="989" spans="1:8" ht="19.7" customHeight="1" x14ac:dyDescent="0.25">
      <c r="A989" s="374" t="s">
        <v>307</v>
      </c>
      <c r="B989" s="375"/>
      <c r="C989" s="241">
        <f>C983</f>
        <v>0</v>
      </c>
      <c r="D989" s="241">
        <f>D983</f>
        <v>0</v>
      </c>
      <c r="E989" s="241">
        <f>E983</f>
        <v>700</v>
      </c>
      <c r="F989" s="241">
        <f t="shared" ref="F989:H989" si="403">F983</f>
        <v>0</v>
      </c>
      <c r="G989" s="241">
        <f t="shared" si="403"/>
        <v>0</v>
      </c>
      <c r="H989" s="241">
        <f t="shared" si="403"/>
        <v>0</v>
      </c>
    </row>
    <row r="990" spans="1:8" ht="19.7" customHeight="1" x14ac:dyDescent="0.25">
      <c r="A990" s="224"/>
      <c r="B990" s="224"/>
      <c r="C990" s="160"/>
      <c r="D990" s="160"/>
      <c r="E990" s="160"/>
      <c r="F990" s="160"/>
      <c r="G990" s="160"/>
      <c r="H990" s="160"/>
    </row>
    <row r="991" spans="1:8" ht="3" customHeight="1" x14ac:dyDescent="0.25">
      <c r="A991" s="224"/>
      <c r="B991" s="224"/>
      <c r="C991" s="160"/>
      <c r="D991" s="160"/>
      <c r="E991" s="160"/>
      <c r="F991" s="160"/>
      <c r="G991" s="160"/>
      <c r="H991" s="160"/>
    </row>
    <row r="992" spans="1:8" ht="19.5" hidden="1" customHeight="1" x14ac:dyDescent="0.25">
      <c r="A992" s="263"/>
      <c r="B992" s="263"/>
      <c r="C992" s="160"/>
      <c r="D992" s="264"/>
      <c r="E992" s="264"/>
      <c r="F992" s="160"/>
      <c r="G992" s="264"/>
      <c r="H992" s="264"/>
    </row>
    <row r="993" spans="1:8" ht="19.5" hidden="1" customHeight="1" x14ac:dyDescent="0.25">
      <c r="A993" s="263"/>
      <c r="B993" s="263"/>
      <c r="C993" s="160"/>
      <c r="D993" s="264"/>
      <c r="E993" s="264"/>
      <c r="F993" s="160"/>
      <c r="G993" s="264"/>
      <c r="H993" s="264"/>
    </row>
    <row r="994" spans="1:8" ht="19.5" hidden="1" customHeight="1" x14ac:dyDescent="0.25">
      <c r="A994" s="263"/>
      <c r="B994" s="263"/>
      <c r="C994" s="160"/>
      <c r="D994" s="264"/>
      <c r="E994" s="264"/>
      <c r="F994" s="160"/>
      <c r="G994" s="264"/>
      <c r="H994" s="264"/>
    </row>
    <row r="995" spans="1:8" ht="19.5" hidden="1" customHeight="1" x14ac:dyDescent="0.25">
      <c r="A995" s="263"/>
      <c r="B995" s="263"/>
      <c r="C995" s="160"/>
      <c r="D995" s="264"/>
      <c r="E995" s="264"/>
      <c r="F995" s="160"/>
      <c r="G995" s="264"/>
      <c r="H995" s="264"/>
    </row>
    <row r="996" spans="1:8" ht="19.5" hidden="1" customHeight="1" x14ac:dyDescent="0.25">
      <c r="A996" s="263"/>
      <c r="B996" s="263"/>
      <c r="C996" s="160"/>
      <c r="D996" s="264"/>
      <c r="E996" s="264"/>
      <c r="F996" s="160"/>
      <c r="G996" s="264"/>
      <c r="H996" s="264"/>
    </row>
    <row r="997" spans="1:8" ht="19.5" hidden="1" customHeight="1" x14ac:dyDescent="0.25">
      <c r="A997" s="263"/>
      <c r="B997" s="263"/>
      <c r="C997" s="160"/>
      <c r="D997" s="264"/>
      <c r="E997" s="264"/>
      <c r="F997" s="160"/>
      <c r="G997" s="264"/>
      <c r="H997" s="264"/>
    </row>
    <row r="998" spans="1:8" ht="19.5" hidden="1" customHeight="1" x14ac:dyDescent="0.25">
      <c r="A998" s="263"/>
      <c r="B998" s="263"/>
      <c r="C998" s="160"/>
      <c r="D998" s="264"/>
      <c r="E998" s="264"/>
      <c r="F998" s="160"/>
      <c r="G998" s="264"/>
      <c r="H998" s="264"/>
    </row>
    <row r="999" spans="1:8" ht="19.5" hidden="1" customHeight="1" x14ac:dyDescent="0.25">
      <c r="A999" s="263"/>
      <c r="B999" s="263"/>
      <c r="C999" s="160"/>
      <c r="D999" s="264"/>
      <c r="E999" s="264"/>
      <c r="F999" s="160"/>
      <c r="G999" s="264"/>
      <c r="H999" s="264"/>
    </row>
    <row r="1000" spans="1:8" ht="19.7" customHeight="1" x14ac:dyDescent="0.25">
      <c r="A1000" s="382" t="s">
        <v>143</v>
      </c>
      <c r="B1000" s="382"/>
      <c r="C1000" s="382"/>
      <c r="D1000" s="160"/>
      <c r="E1000" s="160"/>
      <c r="F1000" s="160"/>
      <c r="G1000" s="160"/>
      <c r="H1000" s="161"/>
    </row>
    <row r="1001" spans="1:8" ht="19.7" customHeight="1" x14ac:dyDescent="0.25">
      <c r="A1001" s="35" t="s">
        <v>1</v>
      </c>
      <c r="B1001" s="35" t="s">
        <v>14</v>
      </c>
      <c r="C1001" s="35" t="s">
        <v>366</v>
      </c>
      <c r="D1001" s="35" t="s">
        <v>365</v>
      </c>
      <c r="E1001" s="35" t="s">
        <v>360</v>
      </c>
      <c r="F1001" s="35" t="s">
        <v>367</v>
      </c>
      <c r="G1001" s="35" t="s">
        <v>362</v>
      </c>
      <c r="H1001" s="35" t="s">
        <v>363</v>
      </c>
    </row>
    <row r="1002" spans="1:8" ht="19.7" customHeight="1" x14ac:dyDescent="0.25">
      <c r="A1002" s="140">
        <v>3</v>
      </c>
      <c r="B1002" s="140" t="s">
        <v>270</v>
      </c>
      <c r="C1002" s="141">
        <f>C1003</f>
        <v>68362.75</v>
      </c>
      <c r="D1002" s="141">
        <f>D1003</f>
        <v>88320</v>
      </c>
      <c r="E1002" s="141">
        <f>E1003</f>
        <v>88320</v>
      </c>
      <c r="F1002" s="141">
        <f t="shared" ref="F1002:H1002" si="404">F1003</f>
        <v>91000</v>
      </c>
      <c r="G1002" s="141">
        <f t="shared" si="404"/>
        <v>91000</v>
      </c>
      <c r="H1002" s="141">
        <f t="shared" si="404"/>
        <v>91000</v>
      </c>
    </row>
    <row r="1003" spans="1:8" ht="19.7" customHeight="1" x14ac:dyDescent="0.25">
      <c r="A1003" s="142">
        <v>32</v>
      </c>
      <c r="B1003" s="143" t="s">
        <v>37</v>
      </c>
      <c r="C1003" s="144">
        <f t="shared" ref="C1003:H1004" si="405">C1004</f>
        <v>68362.75</v>
      </c>
      <c r="D1003" s="144">
        <f t="shared" si="405"/>
        <v>88320</v>
      </c>
      <c r="E1003" s="144">
        <f t="shared" si="405"/>
        <v>88320</v>
      </c>
      <c r="F1003" s="144">
        <f t="shared" si="405"/>
        <v>91000</v>
      </c>
      <c r="G1003" s="144">
        <f t="shared" si="405"/>
        <v>91000</v>
      </c>
      <c r="H1003" s="144">
        <f t="shared" si="405"/>
        <v>91000</v>
      </c>
    </row>
    <row r="1004" spans="1:8" ht="19.7" customHeight="1" x14ac:dyDescent="0.25">
      <c r="A1004" s="142">
        <v>322</v>
      </c>
      <c r="B1004" s="143" t="s">
        <v>45</v>
      </c>
      <c r="C1004" s="144">
        <f t="shared" si="405"/>
        <v>68362.75</v>
      </c>
      <c r="D1004" s="144">
        <f t="shared" si="405"/>
        <v>88320</v>
      </c>
      <c r="E1004" s="144">
        <f t="shared" si="405"/>
        <v>88320</v>
      </c>
      <c r="F1004" s="144">
        <f t="shared" si="405"/>
        <v>91000</v>
      </c>
      <c r="G1004" s="144">
        <f t="shared" si="405"/>
        <v>91000</v>
      </c>
      <c r="H1004" s="144">
        <f t="shared" si="405"/>
        <v>91000</v>
      </c>
    </row>
    <row r="1005" spans="1:8" ht="19.7" customHeight="1" x14ac:dyDescent="0.25">
      <c r="A1005" s="145">
        <v>3222</v>
      </c>
      <c r="B1005" s="146" t="s">
        <v>310</v>
      </c>
      <c r="C1005" s="239">
        <v>68362.75</v>
      </c>
      <c r="D1005" s="147">
        <v>88320</v>
      </c>
      <c r="E1005" s="147">
        <v>88320</v>
      </c>
      <c r="F1005" s="147">
        <v>91000</v>
      </c>
      <c r="G1005" s="147">
        <v>91000</v>
      </c>
      <c r="H1005" s="147">
        <v>91000</v>
      </c>
    </row>
    <row r="1006" spans="1:8" ht="19.7" customHeight="1" x14ac:dyDescent="0.25">
      <c r="A1006" s="365" t="s">
        <v>258</v>
      </c>
      <c r="B1006" s="366"/>
      <c r="C1006" s="151">
        <f>C1002</f>
        <v>68362.75</v>
      </c>
      <c r="D1006" s="151">
        <f>D1002</f>
        <v>88320</v>
      </c>
      <c r="E1006" s="151">
        <f>E1002</f>
        <v>88320</v>
      </c>
      <c r="F1006" s="151">
        <f t="shared" ref="F1006:H1006" si="406">F1002</f>
        <v>91000</v>
      </c>
      <c r="G1006" s="151">
        <f t="shared" si="406"/>
        <v>91000</v>
      </c>
      <c r="H1006" s="151">
        <f t="shared" si="406"/>
        <v>91000</v>
      </c>
    </row>
    <row r="1007" spans="1:8" ht="19.7" customHeight="1" x14ac:dyDescent="0.25">
      <c r="A1007" s="385" t="s">
        <v>275</v>
      </c>
      <c r="B1007" s="373"/>
      <c r="C1007" s="215">
        <f>C1006+C979+C989</f>
        <v>69560.45</v>
      </c>
      <c r="D1007" s="215">
        <f t="shared" ref="D1007" si="407">D1006+D979+D989</f>
        <v>108320</v>
      </c>
      <c r="E1007" s="215">
        <f>E1006+E979+E989</f>
        <v>89020</v>
      </c>
      <c r="F1007" s="215">
        <f t="shared" ref="F1007:H1007" si="408">F1006+F979+F989</f>
        <v>91000</v>
      </c>
      <c r="G1007" s="215">
        <f t="shared" si="408"/>
        <v>91000</v>
      </c>
      <c r="H1007" s="215">
        <f t="shared" si="408"/>
        <v>91000</v>
      </c>
    </row>
    <row r="1008" spans="1:8" ht="19.7" customHeight="1" x14ac:dyDescent="0.25">
      <c r="A1008" s="224"/>
      <c r="B1008" s="229"/>
      <c r="C1008" s="160"/>
      <c r="D1008" s="160"/>
      <c r="E1008" s="160"/>
      <c r="F1008" s="160"/>
      <c r="G1008" s="160"/>
      <c r="H1008" s="161"/>
    </row>
    <row r="1009" spans="1:8" ht="19.7" customHeight="1" x14ac:dyDescent="0.25">
      <c r="A1009" s="336" t="s">
        <v>322</v>
      </c>
      <c r="B1009" s="336"/>
      <c r="C1009" s="336"/>
      <c r="D1009" s="250"/>
      <c r="E1009" s="250"/>
      <c r="F1009" s="160"/>
      <c r="G1009" s="250"/>
      <c r="H1009" s="251"/>
    </row>
    <row r="1010" spans="1:8" ht="19.7" customHeight="1" x14ac:dyDescent="0.25">
      <c r="A1010" s="382" t="s">
        <v>143</v>
      </c>
      <c r="B1010" s="382"/>
      <c r="C1010" s="382"/>
      <c r="D1010" s="160"/>
      <c r="E1010" s="160"/>
      <c r="F1010" s="160"/>
      <c r="G1010" s="160"/>
      <c r="H1010" s="161"/>
    </row>
    <row r="1011" spans="1:8" ht="19.7" customHeight="1" x14ac:dyDescent="0.25">
      <c r="A1011" s="35" t="s">
        <v>1</v>
      </c>
      <c r="B1011" s="35" t="s">
        <v>14</v>
      </c>
      <c r="C1011" s="35" t="s">
        <v>366</v>
      </c>
      <c r="D1011" s="35" t="s">
        <v>365</v>
      </c>
      <c r="E1011" s="35" t="s">
        <v>360</v>
      </c>
      <c r="F1011" s="35" t="s">
        <v>367</v>
      </c>
      <c r="G1011" s="35" t="s">
        <v>362</v>
      </c>
      <c r="H1011" s="35" t="s">
        <v>363</v>
      </c>
    </row>
    <row r="1012" spans="1:8" ht="19.7" customHeight="1" x14ac:dyDescent="0.25">
      <c r="A1012" s="140">
        <v>3</v>
      </c>
      <c r="B1012" s="140" t="s">
        <v>270</v>
      </c>
      <c r="C1012" s="141">
        <f>C1013</f>
        <v>528.28</v>
      </c>
      <c r="D1012" s="141">
        <f>D1013</f>
        <v>0</v>
      </c>
      <c r="E1012" s="141">
        <f>E1013</f>
        <v>531</v>
      </c>
      <c r="F1012" s="141">
        <f t="shared" ref="F1012:H1012" si="409">F1013</f>
        <v>531</v>
      </c>
      <c r="G1012" s="141">
        <f t="shared" si="409"/>
        <v>531</v>
      </c>
      <c r="H1012" s="141">
        <f t="shared" si="409"/>
        <v>531</v>
      </c>
    </row>
    <row r="1013" spans="1:8" ht="19.7" customHeight="1" x14ac:dyDescent="0.25">
      <c r="A1013" s="142">
        <v>38</v>
      </c>
      <c r="B1013" s="143" t="s">
        <v>291</v>
      </c>
      <c r="C1013" s="144">
        <f t="shared" ref="C1013:H1014" si="410">C1014</f>
        <v>528.28</v>
      </c>
      <c r="D1013" s="144">
        <f t="shared" si="410"/>
        <v>0</v>
      </c>
      <c r="E1013" s="144">
        <f t="shared" si="410"/>
        <v>531</v>
      </c>
      <c r="F1013" s="144">
        <f t="shared" si="410"/>
        <v>531</v>
      </c>
      <c r="G1013" s="144">
        <f t="shared" si="410"/>
        <v>531</v>
      </c>
      <c r="H1013" s="144">
        <f t="shared" si="410"/>
        <v>531</v>
      </c>
    </row>
    <row r="1014" spans="1:8" ht="19.7" customHeight="1" x14ac:dyDescent="0.25">
      <c r="A1014" s="142">
        <v>381</v>
      </c>
      <c r="B1014" s="143" t="s">
        <v>293</v>
      </c>
      <c r="C1014" s="144">
        <f t="shared" si="410"/>
        <v>528.28</v>
      </c>
      <c r="D1014" s="144">
        <f t="shared" si="410"/>
        <v>0</v>
      </c>
      <c r="E1014" s="144">
        <f t="shared" si="410"/>
        <v>531</v>
      </c>
      <c r="F1014" s="144">
        <f t="shared" si="410"/>
        <v>531</v>
      </c>
      <c r="G1014" s="144">
        <f t="shared" si="410"/>
        <v>531</v>
      </c>
      <c r="H1014" s="144">
        <f t="shared" si="410"/>
        <v>531</v>
      </c>
    </row>
    <row r="1015" spans="1:8" ht="19.7" customHeight="1" x14ac:dyDescent="0.25">
      <c r="A1015" s="145">
        <v>3812</v>
      </c>
      <c r="B1015" s="146" t="s">
        <v>293</v>
      </c>
      <c r="C1015" s="239">
        <v>528.28</v>
      </c>
      <c r="D1015" s="147">
        <v>0</v>
      </c>
      <c r="E1015" s="147">
        <v>531</v>
      </c>
      <c r="F1015" s="147">
        <v>531</v>
      </c>
      <c r="G1015" s="147">
        <v>531</v>
      </c>
      <c r="H1015" s="147">
        <v>531</v>
      </c>
    </row>
    <row r="1016" spans="1:8" ht="19.7" customHeight="1" x14ac:dyDescent="0.25">
      <c r="A1016" s="365" t="s">
        <v>258</v>
      </c>
      <c r="B1016" s="366"/>
      <c r="C1016" s="151">
        <f>C1012</f>
        <v>528.28</v>
      </c>
      <c r="D1016" s="151">
        <f>D1012</f>
        <v>0</v>
      </c>
      <c r="E1016" s="151">
        <f>E1012</f>
        <v>531</v>
      </c>
      <c r="F1016" s="151">
        <f t="shared" ref="F1016:H1016" si="411">F1012</f>
        <v>531</v>
      </c>
      <c r="G1016" s="151">
        <f t="shared" si="411"/>
        <v>531</v>
      </c>
      <c r="H1016" s="151">
        <f t="shared" si="411"/>
        <v>531</v>
      </c>
    </row>
    <row r="1017" spans="1:8" ht="19.7" customHeight="1" x14ac:dyDescent="0.25">
      <c r="A1017" s="385" t="s">
        <v>276</v>
      </c>
      <c r="B1017" s="373"/>
      <c r="C1017" s="215">
        <f>C1016</f>
        <v>528.28</v>
      </c>
      <c r="D1017" s="215">
        <f>D1016</f>
        <v>0</v>
      </c>
      <c r="E1017" s="215">
        <f>E1016</f>
        <v>531</v>
      </c>
      <c r="F1017" s="215">
        <f t="shared" ref="F1017:H1017" si="412">F1016</f>
        <v>531</v>
      </c>
      <c r="G1017" s="215">
        <f t="shared" si="412"/>
        <v>531</v>
      </c>
      <c r="H1017" s="215">
        <f t="shared" si="412"/>
        <v>531</v>
      </c>
    </row>
    <row r="1018" spans="1:8" ht="19.7" customHeight="1" x14ac:dyDescent="0.25">
      <c r="A1018" s="229"/>
      <c r="B1018" s="216"/>
      <c r="C1018" s="160"/>
      <c r="D1018" s="160"/>
      <c r="E1018" s="160"/>
      <c r="F1018" s="160"/>
      <c r="G1018" s="160"/>
      <c r="H1018" s="161"/>
    </row>
    <row r="1019" spans="1:8" ht="19.7" customHeight="1" x14ac:dyDescent="0.25">
      <c r="A1019" s="389" t="s">
        <v>283</v>
      </c>
      <c r="B1019" s="389"/>
      <c r="C1019" s="389"/>
      <c r="D1019" s="160"/>
      <c r="E1019" s="160"/>
      <c r="F1019" s="160"/>
      <c r="G1019" s="160"/>
      <c r="H1019" s="161"/>
    </row>
    <row r="1020" spans="1:8" ht="19.7" customHeight="1" x14ac:dyDescent="0.25">
      <c r="A1020" s="382" t="s">
        <v>159</v>
      </c>
      <c r="B1020" s="382"/>
      <c r="C1020" s="382"/>
      <c r="D1020" s="160"/>
      <c r="E1020" s="160"/>
      <c r="F1020" s="160"/>
      <c r="G1020" s="160"/>
      <c r="H1020" s="161"/>
    </row>
    <row r="1021" spans="1:8" ht="19.7" customHeight="1" x14ac:dyDescent="0.25">
      <c r="A1021" s="35" t="s">
        <v>1</v>
      </c>
      <c r="B1021" s="35" t="s">
        <v>14</v>
      </c>
      <c r="C1021" s="35" t="s">
        <v>366</v>
      </c>
      <c r="D1021" s="35" t="s">
        <v>365</v>
      </c>
      <c r="E1021" s="35" t="s">
        <v>360</v>
      </c>
      <c r="F1021" s="35" t="s">
        <v>367</v>
      </c>
      <c r="G1021" s="35" t="s">
        <v>362</v>
      </c>
      <c r="H1021" s="35" t="s">
        <v>363</v>
      </c>
    </row>
    <row r="1022" spans="1:8" ht="19.7" customHeight="1" x14ac:dyDescent="0.25">
      <c r="A1022" s="140">
        <v>3</v>
      </c>
      <c r="B1022" s="140" t="s">
        <v>270</v>
      </c>
      <c r="C1022" s="141">
        <f>C1023</f>
        <v>49878.500000000007</v>
      </c>
      <c r="D1022" s="141">
        <f>D1023</f>
        <v>17512.5</v>
      </c>
      <c r="E1022" s="141">
        <f>E1023</f>
        <v>45859.380000000005</v>
      </c>
      <c r="F1022" s="141">
        <f t="shared" ref="F1022:H1022" si="413">F1023</f>
        <v>42690.3</v>
      </c>
      <c r="G1022" s="141">
        <f t="shared" si="413"/>
        <v>0</v>
      </c>
      <c r="H1022" s="141">
        <f t="shared" si="413"/>
        <v>0</v>
      </c>
    </row>
    <row r="1023" spans="1:8" ht="19.7" customHeight="1" x14ac:dyDescent="0.25">
      <c r="A1023" s="142">
        <v>32</v>
      </c>
      <c r="B1023" s="143" t="s">
        <v>37</v>
      </c>
      <c r="C1023" s="144">
        <f>C1027+C1024</f>
        <v>49878.500000000007</v>
      </c>
      <c r="D1023" s="144">
        <f>D1027+D1024</f>
        <v>17512.5</v>
      </c>
      <c r="E1023" s="144">
        <f>E1027+E1024</f>
        <v>45859.380000000005</v>
      </c>
      <c r="F1023" s="144">
        <f t="shared" ref="F1023:H1023" si="414">F1027+F1024</f>
        <v>42690.3</v>
      </c>
      <c r="G1023" s="144">
        <f t="shared" si="414"/>
        <v>0</v>
      </c>
      <c r="H1023" s="144">
        <f t="shared" si="414"/>
        <v>0</v>
      </c>
    </row>
    <row r="1024" spans="1:8" ht="19.7" customHeight="1" x14ac:dyDescent="0.25">
      <c r="A1024" s="142">
        <v>322</v>
      </c>
      <c r="B1024" s="143" t="s">
        <v>45</v>
      </c>
      <c r="C1024" s="144">
        <f>C1025+C1026</f>
        <v>37690.320000000007</v>
      </c>
      <c r="D1024" s="144">
        <f>D1025+D1026</f>
        <v>0</v>
      </c>
      <c r="E1024" s="144">
        <f>E1025+E1026</f>
        <v>23996.880000000001</v>
      </c>
      <c r="F1024" s="144">
        <f t="shared" ref="F1024:H1024" si="415">F1025+F1026</f>
        <v>26021.55</v>
      </c>
      <c r="G1024" s="144">
        <f t="shared" si="415"/>
        <v>0</v>
      </c>
      <c r="H1024" s="144">
        <f t="shared" si="415"/>
        <v>0</v>
      </c>
    </row>
    <row r="1025" spans="1:8" ht="19.7" customHeight="1" x14ac:dyDescent="0.25">
      <c r="A1025" s="145">
        <v>3222</v>
      </c>
      <c r="B1025" s="146" t="s">
        <v>310</v>
      </c>
      <c r="C1025" s="205">
        <v>19940.990000000002</v>
      </c>
      <c r="D1025" s="147">
        <v>0</v>
      </c>
      <c r="E1025" s="147">
        <v>23996.880000000001</v>
      </c>
      <c r="F1025" s="147">
        <v>26021.55</v>
      </c>
      <c r="G1025" s="147">
        <v>0</v>
      </c>
      <c r="H1025" s="147">
        <v>0</v>
      </c>
    </row>
    <row r="1026" spans="1:8" ht="19.7" customHeight="1" x14ac:dyDescent="0.25">
      <c r="A1026" s="145">
        <v>3225</v>
      </c>
      <c r="B1026" s="146" t="s">
        <v>117</v>
      </c>
      <c r="C1026" s="205">
        <v>17749.330000000002</v>
      </c>
      <c r="D1026" s="147">
        <v>0</v>
      </c>
      <c r="E1026" s="147">
        <v>0</v>
      </c>
      <c r="F1026" s="147">
        <v>0</v>
      </c>
      <c r="G1026" s="147">
        <v>0</v>
      </c>
      <c r="H1026" s="147">
        <v>0</v>
      </c>
    </row>
    <row r="1027" spans="1:8" ht="19.7" customHeight="1" x14ac:dyDescent="0.25">
      <c r="A1027" s="142">
        <v>323</v>
      </c>
      <c r="B1027" s="143" t="s">
        <v>53</v>
      </c>
      <c r="C1027" s="144">
        <f>C1028+C1029+C1030</f>
        <v>12188.18</v>
      </c>
      <c r="D1027" s="144">
        <f>D1028+D1029+D1030</f>
        <v>17512.5</v>
      </c>
      <c r="E1027" s="144">
        <f>E1028+E1029+E1030</f>
        <v>21862.5</v>
      </c>
      <c r="F1027" s="144">
        <f t="shared" ref="F1027:G1027" si="416">F1028+F1029+F1030</f>
        <v>16668.75</v>
      </c>
      <c r="G1027" s="144">
        <f t="shared" si="416"/>
        <v>0</v>
      </c>
      <c r="H1027" s="144">
        <f>H1028+H1029+H1030</f>
        <v>0</v>
      </c>
    </row>
    <row r="1028" spans="1:8" ht="19.7" customHeight="1" x14ac:dyDescent="0.25">
      <c r="A1028" s="145">
        <v>3231</v>
      </c>
      <c r="B1028" s="146" t="s">
        <v>55</v>
      </c>
      <c r="C1028" s="239">
        <v>5937.51</v>
      </c>
      <c r="D1028" s="147">
        <v>8812.5</v>
      </c>
      <c r="E1028" s="147">
        <v>8812.5</v>
      </c>
      <c r="F1028" s="147">
        <v>7968.75</v>
      </c>
      <c r="G1028" s="147">
        <v>0</v>
      </c>
      <c r="H1028" s="147">
        <v>0</v>
      </c>
    </row>
    <row r="1029" spans="1:8" ht="19.7" customHeight="1" x14ac:dyDescent="0.25">
      <c r="A1029" s="145">
        <v>3235</v>
      </c>
      <c r="B1029" s="146" t="s">
        <v>281</v>
      </c>
      <c r="C1029" s="239">
        <v>5800</v>
      </c>
      <c r="D1029" s="147">
        <v>8700</v>
      </c>
      <c r="E1029" s="147">
        <v>13050</v>
      </c>
      <c r="F1029" s="147">
        <v>8700</v>
      </c>
      <c r="G1029" s="147">
        <v>0</v>
      </c>
      <c r="H1029" s="147">
        <v>0</v>
      </c>
    </row>
    <row r="1030" spans="1:8" ht="19.7" customHeight="1" x14ac:dyDescent="0.25">
      <c r="A1030" s="265">
        <v>3237</v>
      </c>
      <c r="B1030" s="266" t="s">
        <v>313</v>
      </c>
      <c r="C1030" s="239">
        <v>450.67</v>
      </c>
      <c r="D1030" s="147">
        <v>0</v>
      </c>
      <c r="E1030" s="147">
        <v>0</v>
      </c>
      <c r="F1030" s="147">
        <v>0</v>
      </c>
      <c r="G1030" s="147">
        <v>0</v>
      </c>
      <c r="H1030" s="147">
        <v>0</v>
      </c>
    </row>
    <row r="1031" spans="1:8" ht="19.7" customHeight="1" x14ac:dyDescent="0.25">
      <c r="A1031" s="267">
        <v>4</v>
      </c>
      <c r="B1031" s="267" t="s">
        <v>289</v>
      </c>
      <c r="C1031" s="151">
        <f>C1035+C1032</f>
        <v>44464.86</v>
      </c>
      <c r="D1031" s="151">
        <f t="shared" ref="D1031:H1031" si="417">D1035+D1032</f>
        <v>0</v>
      </c>
      <c r="E1031" s="151">
        <f t="shared" si="417"/>
        <v>1686.25</v>
      </c>
      <c r="F1031" s="151">
        <f t="shared" si="417"/>
        <v>0</v>
      </c>
      <c r="G1031" s="151">
        <f t="shared" si="417"/>
        <v>0</v>
      </c>
      <c r="H1031" s="151">
        <f t="shared" si="417"/>
        <v>0</v>
      </c>
    </row>
    <row r="1032" spans="1:8" ht="21.75" customHeight="1" x14ac:dyDescent="0.25">
      <c r="A1032" s="159">
        <v>42</v>
      </c>
      <c r="B1032" s="198" t="s">
        <v>386</v>
      </c>
      <c r="C1032" s="144">
        <f>C1033</f>
        <v>0</v>
      </c>
      <c r="D1032" s="144">
        <f t="shared" ref="D1032:H1032" si="418">D1033</f>
        <v>0</v>
      </c>
      <c r="E1032" s="144">
        <f t="shared" si="418"/>
        <v>1686.25</v>
      </c>
      <c r="F1032" s="144">
        <f t="shared" si="418"/>
        <v>0</v>
      </c>
      <c r="G1032" s="144">
        <f t="shared" si="418"/>
        <v>0</v>
      </c>
      <c r="H1032" s="144">
        <f t="shared" si="418"/>
        <v>0</v>
      </c>
    </row>
    <row r="1033" spans="1:8" ht="19.7" customHeight="1" x14ac:dyDescent="0.25">
      <c r="A1033" s="159">
        <v>422</v>
      </c>
      <c r="B1033" s="198" t="s">
        <v>81</v>
      </c>
      <c r="C1033" s="144">
        <f>C1034</f>
        <v>0</v>
      </c>
      <c r="D1033" s="144">
        <f t="shared" ref="D1033:H1033" si="419">D1034</f>
        <v>0</v>
      </c>
      <c r="E1033" s="144">
        <f t="shared" si="419"/>
        <v>1686.25</v>
      </c>
      <c r="F1033" s="144">
        <f t="shared" si="419"/>
        <v>0</v>
      </c>
      <c r="G1033" s="144">
        <f t="shared" si="419"/>
        <v>0</v>
      </c>
      <c r="H1033" s="144">
        <f t="shared" si="419"/>
        <v>0</v>
      </c>
    </row>
    <row r="1034" spans="1:8" ht="17.25" customHeight="1" x14ac:dyDescent="0.25">
      <c r="A1034" s="204">
        <v>4225</v>
      </c>
      <c r="B1034" s="199" t="s">
        <v>315</v>
      </c>
      <c r="C1034" s="147">
        <v>0</v>
      </c>
      <c r="D1034" s="147">
        <v>0</v>
      </c>
      <c r="E1034" s="147">
        <v>1686.25</v>
      </c>
      <c r="F1034" s="147">
        <v>0</v>
      </c>
      <c r="G1034" s="147">
        <v>0</v>
      </c>
      <c r="H1034" s="147">
        <v>0</v>
      </c>
    </row>
    <row r="1035" spans="1:8" ht="21.75" customHeight="1" x14ac:dyDescent="0.25">
      <c r="A1035" s="142">
        <v>45</v>
      </c>
      <c r="B1035" s="262" t="s">
        <v>387</v>
      </c>
      <c r="C1035" s="144">
        <f t="shared" ref="C1035:H1036" si="420">C1036</f>
        <v>44464.86</v>
      </c>
      <c r="D1035" s="144">
        <f t="shared" si="420"/>
        <v>0</v>
      </c>
      <c r="E1035" s="144">
        <f t="shared" si="420"/>
        <v>0</v>
      </c>
      <c r="F1035" s="144">
        <f t="shared" si="420"/>
        <v>0</v>
      </c>
      <c r="G1035" s="144">
        <f t="shared" si="420"/>
        <v>0</v>
      </c>
      <c r="H1035" s="144">
        <f t="shared" si="420"/>
        <v>0</v>
      </c>
    </row>
    <row r="1036" spans="1:8" ht="19.7" customHeight="1" x14ac:dyDescent="0.25">
      <c r="A1036" s="142">
        <v>451</v>
      </c>
      <c r="B1036" s="143" t="s">
        <v>88</v>
      </c>
      <c r="C1036" s="144">
        <f t="shared" si="420"/>
        <v>44464.86</v>
      </c>
      <c r="D1036" s="144">
        <f t="shared" si="420"/>
        <v>0</v>
      </c>
      <c r="E1036" s="144">
        <f t="shared" si="420"/>
        <v>0</v>
      </c>
      <c r="F1036" s="144">
        <f t="shared" si="420"/>
        <v>0</v>
      </c>
      <c r="G1036" s="144">
        <f t="shared" si="420"/>
        <v>0</v>
      </c>
      <c r="H1036" s="144">
        <f t="shared" si="420"/>
        <v>0</v>
      </c>
    </row>
    <row r="1037" spans="1:8" ht="19.7" customHeight="1" x14ac:dyDescent="0.25">
      <c r="A1037" s="145">
        <v>4511</v>
      </c>
      <c r="B1037" s="204" t="s">
        <v>88</v>
      </c>
      <c r="C1037" s="239">
        <v>44464.86</v>
      </c>
      <c r="D1037" s="147">
        <v>0</v>
      </c>
      <c r="E1037" s="147">
        <v>0</v>
      </c>
      <c r="F1037" s="147">
        <v>0</v>
      </c>
      <c r="G1037" s="147">
        <v>0</v>
      </c>
      <c r="H1037" s="147">
        <v>0</v>
      </c>
    </row>
    <row r="1038" spans="1:8" ht="19.7" customHeight="1" x14ac:dyDescent="0.25">
      <c r="A1038" s="365" t="s">
        <v>260</v>
      </c>
      <c r="B1038" s="366"/>
      <c r="C1038" s="151">
        <f>C1022+C1031</f>
        <v>94343.360000000015</v>
      </c>
      <c r="D1038" s="151">
        <f>D1022+D1031</f>
        <v>17512.5</v>
      </c>
      <c r="E1038" s="151">
        <f>E1022+E1031</f>
        <v>47545.630000000005</v>
      </c>
      <c r="F1038" s="151">
        <f t="shared" ref="F1038:H1038" si="421">F1022+F1031</f>
        <v>42690.3</v>
      </c>
      <c r="G1038" s="151">
        <f t="shared" si="421"/>
        <v>0</v>
      </c>
      <c r="H1038" s="151">
        <f t="shared" si="421"/>
        <v>0</v>
      </c>
    </row>
    <row r="1039" spans="1:8" ht="19.7" customHeight="1" x14ac:dyDescent="0.25">
      <c r="A1039" s="224"/>
      <c r="B1039" s="224"/>
      <c r="C1039" s="160"/>
      <c r="D1039" s="160"/>
      <c r="E1039" s="160"/>
      <c r="F1039" s="160"/>
      <c r="G1039" s="160"/>
      <c r="H1039" s="160"/>
    </row>
    <row r="1040" spans="1:8" ht="19.5" hidden="1" customHeight="1" x14ac:dyDescent="0.25">
      <c r="A1040" s="224"/>
      <c r="B1040" s="224"/>
      <c r="C1040" s="160"/>
      <c r="D1040" s="160"/>
      <c r="E1040" s="160"/>
      <c r="F1040" s="160"/>
      <c r="G1040" s="160"/>
      <c r="H1040" s="160"/>
    </row>
    <row r="1041" spans="1:8" ht="19.7" customHeight="1" x14ac:dyDescent="0.25">
      <c r="A1041" s="382" t="s">
        <v>331</v>
      </c>
      <c r="B1041" s="382"/>
      <c r="C1041" s="382"/>
      <c r="D1041" s="160"/>
      <c r="E1041" s="160"/>
      <c r="F1041" s="160"/>
      <c r="G1041" s="160"/>
      <c r="H1041" s="161"/>
    </row>
    <row r="1042" spans="1:8" ht="19.7" customHeight="1" x14ac:dyDescent="0.25">
      <c r="A1042" s="35" t="s">
        <v>1</v>
      </c>
      <c r="B1042" s="35" t="s">
        <v>14</v>
      </c>
      <c r="C1042" s="35" t="s">
        <v>366</v>
      </c>
      <c r="D1042" s="35" t="s">
        <v>365</v>
      </c>
      <c r="E1042" s="35" t="s">
        <v>360</v>
      </c>
      <c r="F1042" s="35" t="s">
        <v>367</v>
      </c>
      <c r="G1042" s="35" t="s">
        <v>362</v>
      </c>
      <c r="H1042" s="35" t="s">
        <v>363</v>
      </c>
    </row>
    <row r="1043" spans="1:8" ht="19.7" customHeight="1" x14ac:dyDescent="0.25">
      <c r="A1043" s="140">
        <v>3</v>
      </c>
      <c r="B1043" s="140" t="s">
        <v>270</v>
      </c>
      <c r="C1043" s="141">
        <f>C1044</f>
        <v>0</v>
      </c>
      <c r="D1043" s="141">
        <f t="shared" ref="D1043:G1043" si="422">D1044</f>
        <v>0</v>
      </c>
      <c r="E1043" s="141">
        <f t="shared" si="422"/>
        <v>46753.68</v>
      </c>
      <c r="F1043" s="141">
        <f t="shared" si="422"/>
        <v>0</v>
      </c>
      <c r="G1043" s="141">
        <f t="shared" si="422"/>
        <v>0</v>
      </c>
      <c r="H1043" s="141">
        <f>F1043/E1043*100</f>
        <v>0</v>
      </c>
    </row>
    <row r="1044" spans="1:8" ht="19.7" customHeight="1" x14ac:dyDescent="0.25">
      <c r="A1044" s="142">
        <v>32</v>
      </c>
      <c r="B1044" s="143" t="s">
        <v>37</v>
      </c>
      <c r="C1044" s="144">
        <f>C1045+C1048</f>
        <v>0</v>
      </c>
      <c r="D1044" s="144">
        <f t="shared" ref="D1044:H1044" si="423">D1045+D1048</f>
        <v>0</v>
      </c>
      <c r="E1044" s="144">
        <f t="shared" si="423"/>
        <v>46753.68</v>
      </c>
      <c r="F1044" s="144">
        <f t="shared" si="423"/>
        <v>0</v>
      </c>
      <c r="G1044" s="144">
        <f t="shared" si="423"/>
        <v>0</v>
      </c>
      <c r="H1044" s="144">
        <f t="shared" si="423"/>
        <v>0</v>
      </c>
    </row>
    <row r="1045" spans="1:8" ht="19.7" customHeight="1" x14ac:dyDescent="0.25">
      <c r="A1045" s="142">
        <v>322</v>
      </c>
      <c r="B1045" s="143" t="s">
        <v>45</v>
      </c>
      <c r="C1045" s="144">
        <f>C1046+C1047</f>
        <v>0</v>
      </c>
      <c r="D1045" s="144">
        <f t="shared" ref="D1045:G1045" si="424">D1046+D1047</f>
        <v>0</v>
      </c>
      <c r="E1045" s="144">
        <f t="shared" si="424"/>
        <v>46753.68</v>
      </c>
      <c r="F1045" s="144">
        <f t="shared" si="424"/>
        <v>0</v>
      </c>
      <c r="G1045" s="144">
        <f t="shared" si="424"/>
        <v>0</v>
      </c>
      <c r="H1045" s="144">
        <f t="shared" ref="H1045" si="425">F1045/E1045*100</f>
        <v>0</v>
      </c>
    </row>
    <row r="1046" spans="1:8" ht="19.7" customHeight="1" x14ac:dyDescent="0.25">
      <c r="A1046" s="145">
        <v>3222</v>
      </c>
      <c r="B1046" s="146" t="s">
        <v>310</v>
      </c>
      <c r="C1046" s="147">
        <v>0</v>
      </c>
      <c r="D1046" s="147">
        <v>0</v>
      </c>
      <c r="E1046" s="147">
        <v>46753.68</v>
      </c>
      <c r="F1046" s="147">
        <v>0</v>
      </c>
      <c r="G1046" s="147">
        <v>0</v>
      </c>
      <c r="H1046" s="147">
        <v>0</v>
      </c>
    </row>
    <row r="1047" spans="1:8" ht="19.7" customHeight="1" x14ac:dyDescent="0.25">
      <c r="A1047" s="145">
        <v>3225</v>
      </c>
      <c r="B1047" s="146" t="s">
        <v>117</v>
      </c>
      <c r="C1047" s="147">
        <v>0</v>
      </c>
      <c r="D1047" s="147">
        <v>0</v>
      </c>
      <c r="E1047" s="147">
        <v>0</v>
      </c>
      <c r="F1047" s="147">
        <v>0</v>
      </c>
      <c r="G1047" s="147">
        <v>0</v>
      </c>
      <c r="H1047" s="147">
        <v>0</v>
      </c>
    </row>
    <row r="1048" spans="1:8" ht="19.7" customHeight="1" x14ac:dyDescent="0.25">
      <c r="A1048" s="142">
        <v>323</v>
      </c>
      <c r="B1048" s="143" t="s">
        <v>53</v>
      </c>
      <c r="C1048" s="144">
        <f>C1049+C1050</f>
        <v>0</v>
      </c>
      <c r="D1048" s="144">
        <f t="shared" ref="D1048:H1048" si="426">D1049+D1050</f>
        <v>0</v>
      </c>
      <c r="E1048" s="144">
        <f t="shared" si="426"/>
        <v>0</v>
      </c>
      <c r="F1048" s="144">
        <f t="shared" si="426"/>
        <v>0</v>
      </c>
      <c r="G1048" s="144">
        <f t="shared" si="426"/>
        <v>0</v>
      </c>
      <c r="H1048" s="144">
        <f t="shared" si="426"/>
        <v>0</v>
      </c>
    </row>
    <row r="1049" spans="1:8" ht="19.7" customHeight="1" x14ac:dyDescent="0.25">
      <c r="A1049" s="145">
        <v>3231</v>
      </c>
      <c r="B1049" s="146" t="s">
        <v>55</v>
      </c>
      <c r="C1049" s="147">
        <v>0</v>
      </c>
      <c r="D1049" s="147">
        <v>0</v>
      </c>
      <c r="E1049" s="147">
        <v>0</v>
      </c>
      <c r="F1049" s="147">
        <v>0</v>
      </c>
      <c r="G1049" s="147">
        <v>0</v>
      </c>
      <c r="H1049" s="147">
        <v>0</v>
      </c>
    </row>
    <row r="1050" spans="1:8" ht="19.7" customHeight="1" x14ac:dyDescent="0.25">
      <c r="A1050" s="145">
        <v>3235</v>
      </c>
      <c r="B1050" s="146" t="s">
        <v>281</v>
      </c>
      <c r="C1050" s="147">
        <v>0</v>
      </c>
      <c r="D1050" s="147">
        <v>0</v>
      </c>
      <c r="E1050" s="147">
        <v>0</v>
      </c>
      <c r="F1050" s="147">
        <v>0</v>
      </c>
      <c r="G1050" s="147">
        <v>0</v>
      </c>
      <c r="H1050" s="147">
        <v>0</v>
      </c>
    </row>
    <row r="1051" spans="1:8" ht="19.7" customHeight="1" x14ac:dyDescent="0.25">
      <c r="A1051" s="365" t="s">
        <v>307</v>
      </c>
      <c r="B1051" s="366"/>
      <c r="C1051" s="151">
        <f>C1043</f>
        <v>0</v>
      </c>
      <c r="D1051" s="151">
        <f t="shared" ref="D1051:H1051" si="427">D1043</f>
        <v>0</v>
      </c>
      <c r="E1051" s="151">
        <f t="shared" si="427"/>
        <v>46753.68</v>
      </c>
      <c r="F1051" s="151">
        <f t="shared" si="427"/>
        <v>0</v>
      </c>
      <c r="G1051" s="151">
        <f t="shared" si="427"/>
        <v>0</v>
      </c>
      <c r="H1051" s="151">
        <f t="shared" si="427"/>
        <v>0</v>
      </c>
    </row>
    <row r="1052" spans="1:8" ht="19.7" customHeight="1" x14ac:dyDescent="0.25">
      <c r="A1052" s="224"/>
      <c r="B1052" s="224"/>
      <c r="C1052" s="160"/>
      <c r="D1052" s="160"/>
      <c r="E1052" s="160"/>
      <c r="F1052" s="160"/>
      <c r="G1052" s="160"/>
      <c r="H1052" s="160"/>
    </row>
    <row r="1053" spans="1:8" ht="6" customHeight="1" x14ac:dyDescent="0.25">
      <c r="A1053" s="224"/>
      <c r="B1053" s="224"/>
      <c r="C1053" s="160"/>
      <c r="D1053" s="160"/>
      <c r="E1053" s="160"/>
      <c r="F1053" s="160"/>
      <c r="G1053" s="160"/>
      <c r="H1053" s="160"/>
    </row>
    <row r="1054" spans="1:8" ht="19.5" hidden="1" customHeight="1" x14ac:dyDescent="0.25">
      <c r="A1054" s="224"/>
      <c r="B1054" s="224"/>
      <c r="C1054" s="160"/>
      <c r="D1054" s="160"/>
      <c r="E1054" s="160"/>
      <c r="F1054" s="160"/>
      <c r="G1054" s="160"/>
      <c r="H1054" s="160"/>
    </row>
    <row r="1055" spans="1:8" ht="19.7" customHeight="1" x14ac:dyDescent="0.25">
      <c r="A1055" s="392" t="s">
        <v>373</v>
      </c>
      <c r="B1055" s="393"/>
      <c r="C1055" s="393"/>
      <c r="D1055" s="268"/>
      <c r="E1055" s="268"/>
      <c r="F1055" s="268"/>
      <c r="G1055" s="268"/>
      <c r="H1055" s="269"/>
    </row>
    <row r="1056" spans="1:8" ht="19.7" customHeight="1" x14ac:dyDescent="0.25">
      <c r="A1056" s="41" t="s">
        <v>1</v>
      </c>
      <c r="B1056" s="42" t="s">
        <v>14</v>
      </c>
      <c r="C1056" s="42" t="s">
        <v>366</v>
      </c>
      <c r="D1056" s="42" t="s">
        <v>365</v>
      </c>
      <c r="E1056" s="42" t="s">
        <v>360</v>
      </c>
      <c r="F1056" s="42" t="s">
        <v>367</v>
      </c>
      <c r="G1056" s="42" t="s">
        <v>362</v>
      </c>
      <c r="H1056" s="43" t="s">
        <v>363</v>
      </c>
    </row>
    <row r="1057" spans="1:8" ht="19.7" customHeight="1" x14ac:dyDescent="0.25">
      <c r="A1057" s="270">
        <v>4</v>
      </c>
      <c r="B1057" s="270" t="s">
        <v>311</v>
      </c>
      <c r="C1057" s="271">
        <f>C1058</f>
        <v>255.91</v>
      </c>
      <c r="D1057" s="271">
        <f t="shared" ref="D1057:H1057" si="428">D1058</f>
        <v>0</v>
      </c>
      <c r="E1057" s="271">
        <f t="shared" si="428"/>
        <v>0</v>
      </c>
      <c r="F1057" s="271">
        <f t="shared" si="428"/>
        <v>0</v>
      </c>
      <c r="G1057" s="271">
        <f t="shared" si="428"/>
        <v>0</v>
      </c>
      <c r="H1057" s="271">
        <f t="shared" si="428"/>
        <v>0</v>
      </c>
    </row>
    <row r="1058" spans="1:8" ht="19.7" customHeight="1" x14ac:dyDescent="0.25">
      <c r="A1058" s="272">
        <v>42</v>
      </c>
      <c r="B1058" s="273" t="s">
        <v>80</v>
      </c>
      <c r="C1058" s="274">
        <f>C1059</f>
        <v>255.91</v>
      </c>
      <c r="D1058" s="274">
        <f t="shared" ref="D1058:H1059" si="429">D1059</f>
        <v>0</v>
      </c>
      <c r="E1058" s="274">
        <f>E1059</f>
        <v>0</v>
      </c>
      <c r="F1058" s="274">
        <f>F1059</f>
        <v>0</v>
      </c>
      <c r="G1058" s="274">
        <f t="shared" ref="G1058:H1058" si="430">G1059</f>
        <v>0</v>
      </c>
      <c r="H1058" s="274">
        <f t="shared" si="430"/>
        <v>0</v>
      </c>
    </row>
    <row r="1059" spans="1:8" ht="19.7" customHeight="1" x14ac:dyDescent="0.25">
      <c r="A1059" s="272">
        <v>424</v>
      </c>
      <c r="B1059" s="273" t="s">
        <v>85</v>
      </c>
      <c r="C1059" s="274">
        <f>C1060</f>
        <v>255.91</v>
      </c>
      <c r="D1059" s="274">
        <f t="shared" si="429"/>
        <v>0</v>
      </c>
      <c r="E1059" s="274">
        <f t="shared" si="429"/>
        <v>0</v>
      </c>
      <c r="F1059" s="274">
        <f t="shared" si="429"/>
        <v>0</v>
      </c>
      <c r="G1059" s="274">
        <f t="shared" si="429"/>
        <v>0</v>
      </c>
      <c r="H1059" s="274">
        <f t="shared" si="429"/>
        <v>0</v>
      </c>
    </row>
    <row r="1060" spans="1:8" ht="19.7" customHeight="1" x14ac:dyDescent="0.25">
      <c r="A1060" s="275">
        <v>4241</v>
      </c>
      <c r="B1060" s="276" t="s">
        <v>85</v>
      </c>
      <c r="C1060" s="239">
        <v>255.91</v>
      </c>
      <c r="D1060" s="239">
        <v>0</v>
      </c>
      <c r="E1060" s="239">
        <v>0</v>
      </c>
      <c r="F1060" s="239">
        <v>0</v>
      </c>
      <c r="G1060" s="205">
        <v>0</v>
      </c>
      <c r="H1060" s="205">
        <v>0</v>
      </c>
    </row>
    <row r="1061" spans="1:8" ht="19.7" customHeight="1" x14ac:dyDescent="0.25">
      <c r="A1061" s="394" t="s">
        <v>254</v>
      </c>
      <c r="B1061" s="395"/>
      <c r="C1061" s="277">
        <f>C1057</f>
        <v>255.91</v>
      </c>
      <c r="D1061" s="277">
        <f>D1057</f>
        <v>0</v>
      </c>
      <c r="E1061" s="277">
        <f>E1057</f>
        <v>0</v>
      </c>
      <c r="F1061" s="277">
        <f t="shared" ref="F1061:H1061" si="431">F1057</f>
        <v>0</v>
      </c>
      <c r="G1061" s="277">
        <f t="shared" si="431"/>
        <v>0</v>
      </c>
      <c r="H1061" s="277">
        <f t="shared" si="431"/>
        <v>0</v>
      </c>
    </row>
    <row r="1062" spans="1:8" ht="30" customHeight="1" x14ac:dyDescent="0.25">
      <c r="A1062" s="224"/>
      <c r="B1062" s="224"/>
      <c r="C1062" s="160"/>
      <c r="D1062" s="160"/>
      <c r="E1062" s="160"/>
      <c r="F1062" s="160"/>
      <c r="G1062" s="160"/>
      <c r="H1062" s="160"/>
    </row>
    <row r="1063" spans="1:8" ht="19.7" customHeight="1" x14ac:dyDescent="0.25">
      <c r="A1063" s="382" t="s">
        <v>330</v>
      </c>
      <c r="B1063" s="382"/>
      <c r="C1063" s="382"/>
      <c r="D1063" s="160"/>
      <c r="E1063" s="160"/>
      <c r="F1063" s="160"/>
      <c r="G1063" s="160"/>
      <c r="H1063" s="161"/>
    </row>
    <row r="1064" spans="1:8" ht="19.7" customHeight="1" x14ac:dyDescent="0.25">
      <c r="A1064" s="35" t="s">
        <v>1</v>
      </c>
      <c r="B1064" s="35" t="s">
        <v>14</v>
      </c>
      <c r="C1064" s="35" t="s">
        <v>366</v>
      </c>
      <c r="D1064" s="35" t="s">
        <v>365</v>
      </c>
      <c r="E1064" s="35" t="s">
        <v>360</v>
      </c>
      <c r="F1064" s="35" t="s">
        <v>367</v>
      </c>
      <c r="G1064" s="35" t="s">
        <v>362</v>
      </c>
      <c r="H1064" s="35" t="s">
        <v>363</v>
      </c>
    </row>
    <row r="1065" spans="1:8" ht="19.7" customHeight="1" x14ac:dyDescent="0.25">
      <c r="A1065" s="140">
        <v>3</v>
      </c>
      <c r="B1065" s="140" t="s">
        <v>270</v>
      </c>
      <c r="C1065" s="141">
        <f>C1066</f>
        <v>0</v>
      </c>
      <c r="D1065" s="141">
        <f t="shared" ref="D1065" si="432">D1066</f>
        <v>0</v>
      </c>
      <c r="E1065" s="141">
        <f>E1066</f>
        <v>30925.739999999998</v>
      </c>
      <c r="F1065" s="141">
        <f t="shared" ref="F1065:H1065" si="433">F1066</f>
        <v>0</v>
      </c>
      <c r="G1065" s="141">
        <f t="shared" si="433"/>
        <v>0</v>
      </c>
      <c r="H1065" s="141">
        <f t="shared" si="433"/>
        <v>0</v>
      </c>
    </row>
    <row r="1066" spans="1:8" ht="19.7" customHeight="1" x14ac:dyDescent="0.25">
      <c r="A1066" s="198">
        <v>32</v>
      </c>
      <c r="B1066" s="198" t="s">
        <v>37</v>
      </c>
      <c r="C1066" s="144">
        <f>C1069+C1075+C1078+C1067</f>
        <v>0</v>
      </c>
      <c r="D1066" s="144">
        <f t="shared" ref="D1066:H1066" si="434">D1069+D1075+D1078+D1067</f>
        <v>0</v>
      </c>
      <c r="E1066" s="144">
        <f t="shared" si="434"/>
        <v>30925.739999999998</v>
      </c>
      <c r="F1066" s="144">
        <f t="shared" si="434"/>
        <v>0</v>
      </c>
      <c r="G1066" s="144">
        <f t="shared" si="434"/>
        <v>0</v>
      </c>
      <c r="H1066" s="144">
        <f t="shared" si="434"/>
        <v>0</v>
      </c>
    </row>
    <row r="1067" spans="1:8" ht="19.7" customHeight="1" x14ac:dyDescent="0.25">
      <c r="A1067" s="198">
        <v>321</v>
      </c>
      <c r="B1067" s="198" t="s">
        <v>38</v>
      </c>
      <c r="C1067" s="144">
        <f>C1068</f>
        <v>0</v>
      </c>
      <c r="D1067" s="144">
        <f t="shared" ref="D1067:H1067" si="435">D1068</f>
        <v>0</v>
      </c>
      <c r="E1067" s="144">
        <f t="shared" si="435"/>
        <v>3000</v>
      </c>
      <c r="F1067" s="144">
        <f t="shared" si="435"/>
        <v>0</v>
      </c>
      <c r="G1067" s="144">
        <f t="shared" si="435"/>
        <v>0</v>
      </c>
      <c r="H1067" s="144">
        <f t="shared" si="435"/>
        <v>0</v>
      </c>
    </row>
    <row r="1068" spans="1:8" ht="19.7" customHeight="1" x14ac:dyDescent="0.25">
      <c r="A1068" s="199">
        <v>3211</v>
      </c>
      <c r="B1068" s="199" t="s">
        <v>40</v>
      </c>
      <c r="C1068" s="147">
        <v>0</v>
      </c>
      <c r="D1068" s="147">
        <v>0</v>
      </c>
      <c r="E1068" s="147">
        <v>3000</v>
      </c>
      <c r="F1068" s="147">
        <v>0</v>
      </c>
      <c r="G1068" s="147">
        <v>0</v>
      </c>
      <c r="H1068" s="147">
        <v>0</v>
      </c>
    </row>
    <row r="1069" spans="1:8" ht="19.7" customHeight="1" x14ac:dyDescent="0.25">
      <c r="A1069" s="198">
        <v>322</v>
      </c>
      <c r="B1069" s="198" t="s">
        <v>45</v>
      </c>
      <c r="C1069" s="144">
        <f>C1074+C1070+C1071+C1072+C1073</f>
        <v>0</v>
      </c>
      <c r="D1069" s="144">
        <f t="shared" ref="D1069" si="436">D1074+D1070+D1071+D1072+D1073</f>
        <v>0</v>
      </c>
      <c r="E1069" s="144">
        <f>E1074+E1070+E1071+E1072+E1073</f>
        <v>15500</v>
      </c>
      <c r="F1069" s="144">
        <f t="shared" ref="F1069:H1069" si="437">F1074+F1070+F1071+F1072+F1073</f>
        <v>0</v>
      </c>
      <c r="G1069" s="144">
        <f t="shared" si="437"/>
        <v>0</v>
      </c>
      <c r="H1069" s="144">
        <f t="shared" si="437"/>
        <v>0</v>
      </c>
    </row>
    <row r="1070" spans="1:8" ht="19.7" customHeight="1" x14ac:dyDescent="0.25">
      <c r="A1070" s="199">
        <v>3211</v>
      </c>
      <c r="B1070" s="199" t="s">
        <v>136</v>
      </c>
      <c r="C1070" s="147">
        <v>0</v>
      </c>
      <c r="D1070" s="147">
        <v>0</v>
      </c>
      <c r="E1070" s="147">
        <v>0</v>
      </c>
      <c r="F1070" s="147">
        <v>0</v>
      </c>
      <c r="G1070" s="147">
        <v>0</v>
      </c>
      <c r="H1070" s="147">
        <v>0</v>
      </c>
    </row>
    <row r="1071" spans="1:8" ht="19.7" customHeight="1" x14ac:dyDescent="0.25">
      <c r="A1071" s="199">
        <v>3221</v>
      </c>
      <c r="B1071" s="199" t="s">
        <v>136</v>
      </c>
      <c r="C1071" s="147">
        <v>0</v>
      </c>
      <c r="D1071" s="147">
        <v>0</v>
      </c>
      <c r="E1071" s="147">
        <v>3000</v>
      </c>
      <c r="F1071" s="147">
        <v>0</v>
      </c>
      <c r="G1071" s="147">
        <v>0</v>
      </c>
      <c r="H1071" s="147">
        <v>0</v>
      </c>
    </row>
    <row r="1072" spans="1:8" ht="19.7" customHeight="1" x14ac:dyDescent="0.25">
      <c r="A1072" s="199">
        <v>3222</v>
      </c>
      <c r="B1072" s="199" t="s">
        <v>310</v>
      </c>
      <c r="C1072" s="147">
        <v>0</v>
      </c>
      <c r="D1072" s="147">
        <v>0</v>
      </c>
      <c r="E1072" s="147">
        <v>1500</v>
      </c>
      <c r="F1072" s="147">
        <v>0</v>
      </c>
      <c r="G1072" s="147">
        <v>0</v>
      </c>
      <c r="H1072" s="220">
        <v>0</v>
      </c>
    </row>
    <row r="1073" spans="1:8" ht="19.7" customHeight="1" x14ac:dyDescent="0.25">
      <c r="A1073" s="199">
        <v>3224</v>
      </c>
      <c r="B1073" s="199" t="s">
        <v>374</v>
      </c>
      <c r="C1073" s="147">
        <v>0</v>
      </c>
      <c r="D1073" s="147">
        <v>0</v>
      </c>
      <c r="E1073" s="147">
        <v>1000</v>
      </c>
      <c r="F1073" s="147">
        <v>0</v>
      </c>
      <c r="G1073" s="147">
        <v>0</v>
      </c>
      <c r="H1073" s="147">
        <v>0</v>
      </c>
    </row>
    <row r="1074" spans="1:8" ht="19.7" customHeight="1" x14ac:dyDescent="0.25">
      <c r="A1074" s="199">
        <v>3225</v>
      </c>
      <c r="B1074" s="199" t="s">
        <v>117</v>
      </c>
      <c r="C1074" s="147">
        <v>0</v>
      </c>
      <c r="D1074" s="147">
        <v>0</v>
      </c>
      <c r="E1074" s="147">
        <v>10000</v>
      </c>
      <c r="F1074" s="147">
        <v>0</v>
      </c>
      <c r="G1074" s="147">
        <v>0</v>
      </c>
      <c r="H1074" s="147">
        <v>0</v>
      </c>
    </row>
    <row r="1075" spans="1:8" ht="19.7" customHeight="1" x14ac:dyDescent="0.25">
      <c r="A1075" s="159">
        <v>323</v>
      </c>
      <c r="B1075" s="159" t="s">
        <v>53</v>
      </c>
      <c r="C1075" s="144">
        <f>C1076+C1077</f>
        <v>0</v>
      </c>
      <c r="D1075" s="144">
        <f t="shared" ref="D1075" si="438">D1076+D1077</f>
        <v>0</v>
      </c>
      <c r="E1075" s="144">
        <f>E1076+E1077</f>
        <v>8000</v>
      </c>
      <c r="F1075" s="144">
        <f t="shared" ref="F1075:H1075" si="439">F1076+F1077</f>
        <v>0</v>
      </c>
      <c r="G1075" s="144">
        <f t="shared" si="439"/>
        <v>0</v>
      </c>
      <c r="H1075" s="144">
        <f t="shared" si="439"/>
        <v>0</v>
      </c>
    </row>
    <row r="1076" spans="1:8" ht="19.7" customHeight="1" x14ac:dyDescent="0.25">
      <c r="A1076" s="199">
        <v>3231</v>
      </c>
      <c r="B1076" s="199" t="s">
        <v>55</v>
      </c>
      <c r="C1076" s="147">
        <v>0</v>
      </c>
      <c r="D1076" s="147">
        <v>0</v>
      </c>
      <c r="E1076" s="147">
        <v>7000</v>
      </c>
      <c r="F1076" s="147">
        <v>0</v>
      </c>
      <c r="G1076" s="147">
        <v>0</v>
      </c>
      <c r="H1076" s="147">
        <v>0</v>
      </c>
    </row>
    <row r="1077" spans="1:8" ht="19.7" customHeight="1" x14ac:dyDescent="0.25">
      <c r="A1077" s="199">
        <v>3232</v>
      </c>
      <c r="B1077" s="199" t="s">
        <v>57</v>
      </c>
      <c r="C1077" s="147">
        <v>0</v>
      </c>
      <c r="D1077" s="147">
        <v>0</v>
      </c>
      <c r="E1077" s="147">
        <v>1000</v>
      </c>
      <c r="F1077" s="147">
        <v>0</v>
      </c>
      <c r="G1077" s="147">
        <v>0</v>
      </c>
      <c r="H1077" s="147">
        <v>0</v>
      </c>
    </row>
    <row r="1078" spans="1:8" ht="19.7" customHeight="1" x14ac:dyDescent="0.25">
      <c r="A1078" s="198">
        <v>329</v>
      </c>
      <c r="B1078" s="198" t="s">
        <v>67</v>
      </c>
      <c r="C1078" s="144">
        <f>C1079+C1080</f>
        <v>0</v>
      </c>
      <c r="D1078" s="144">
        <f t="shared" ref="D1078:H1078" si="440">D1079+D1080</f>
        <v>0</v>
      </c>
      <c r="E1078" s="144">
        <f t="shared" si="440"/>
        <v>4425.74</v>
      </c>
      <c r="F1078" s="144">
        <f t="shared" si="440"/>
        <v>0</v>
      </c>
      <c r="G1078" s="144">
        <f t="shared" si="440"/>
        <v>0</v>
      </c>
      <c r="H1078" s="144">
        <f t="shared" si="440"/>
        <v>0</v>
      </c>
    </row>
    <row r="1079" spans="1:8" ht="19.7" customHeight="1" x14ac:dyDescent="0.25">
      <c r="A1079" s="199">
        <v>3293</v>
      </c>
      <c r="B1079" s="199" t="s">
        <v>71</v>
      </c>
      <c r="C1079" s="147">
        <v>0</v>
      </c>
      <c r="D1079" s="147">
        <v>0</v>
      </c>
      <c r="E1079" s="147">
        <v>500</v>
      </c>
      <c r="F1079" s="147">
        <v>0</v>
      </c>
      <c r="G1079" s="147">
        <v>0</v>
      </c>
      <c r="H1079" s="147">
        <v>0</v>
      </c>
    </row>
    <row r="1080" spans="1:8" ht="19.7" customHeight="1" thickBot="1" x14ac:dyDescent="0.3">
      <c r="A1080" s="199">
        <v>3299</v>
      </c>
      <c r="B1080" s="199" t="s">
        <v>67</v>
      </c>
      <c r="C1080" s="147">
        <v>0</v>
      </c>
      <c r="D1080" s="147">
        <v>0</v>
      </c>
      <c r="E1080" s="147">
        <v>3925.74</v>
      </c>
      <c r="F1080" s="147">
        <v>0</v>
      </c>
      <c r="G1080" s="147">
        <v>0</v>
      </c>
      <c r="H1080" s="147">
        <v>0</v>
      </c>
    </row>
    <row r="1081" spans="1:8" ht="19.7" customHeight="1" x14ac:dyDescent="0.25">
      <c r="A1081" s="278">
        <v>4</v>
      </c>
      <c r="B1081" s="278" t="s">
        <v>311</v>
      </c>
      <c r="C1081" s="151">
        <f>C1082</f>
        <v>0</v>
      </c>
      <c r="D1081" s="151">
        <f t="shared" ref="D1081:H1081" si="441">D1082</f>
        <v>0</v>
      </c>
      <c r="E1081" s="151">
        <f t="shared" si="441"/>
        <v>10000</v>
      </c>
      <c r="F1081" s="151">
        <f t="shared" si="441"/>
        <v>0</v>
      </c>
      <c r="G1081" s="151">
        <f t="shared" si="441"/>
        <v>0</v>
      </c>
      <c r="H1081" s="151">
        <f t="shared" si="441"/>
        <v>0</v>
      </c>
    </row>
    <row r="1082" spans="1:8" ht="19.7" customHeight="1" x14ac:dyDescent="0.25">
      <c r="A1082" s="142">
        <v>42</v>
      </c>
      <c r="B1082" s="143" t="s">
        <v>80</v>
      </c>
      <c r="C1082" s="144">
        <f>C1083+C1087</f>
        <v>0</v>
      </c>
      <c r="D1082" s="144">
        <f t="shared" ref="D1082" si="442">D1083+D1087</f>
        <v>0</v>
      </c>
      <c r="E1082" s="144">
        <f>E1083+E1087</f>
        <v>10000</v>
      </c>
      <c r="F1082" s="144">
        <f t="shared" ref="F1082:H1082" si="443">F1083+F1087</f>
        <v>0</v>
      </c>
      <c r="G1082" s="144">
        <f t="shared" si="443"/>
        <v>0</v>
      </c>
      <c r="H1082" s="144">
        <f t="shared" si="443"/>
        <v>0</v>
      </c>
    </row>
    <row r="1083" spans="1:8" ht="19.7" customHeight="1" x14ac:dyDescent="0.25">
      <c r="A1083" s="142">
        <v>422</v>
      </c>
      <c r="B1083" s="143" t="s">
        <v>81</v>
      </c>
      <c r="C1083" s="144">
        <f>C1084+C1085+C1086</f>
        <v>0</v>
      </c>
      <c r="D1083" s="144">
        <f t="shared" ref="D1083" si="444">D1084+D1085+D1086</f>
        <v>0</v>
      </c>
      <c r="E1083" s="144">
        <f>E1084+E1085+E1086</f>
        <v>5900</v>
      </c>
      <c r="F1083" s="144">
        <f t="shared" ref="F1083:H1083" si="445">F1084+F1085+F1086</f>
        <v>0</v>
      </c>
      <c r="G1083" s="144">
        <f t="shared" si="445"/>
        <v>0</v>
      </c>
      <c r="H1083" s="144">
        <f t="shared" si="445"/>
        <v>0</v>
      </c>
    </row>
    <row r="1084" spans="1:8" ht="19.7" customHeight="1" x14ac:dyDescent="0.25">
      <c r="A1084" s="145">
        <v>4221</v>
      </c>
      <c r="B1084" s="146" t="s">
        <v>83</v>
      </c>
      <c r="C1084" s="147">
        <v>0</v>
      </c>
      <c r="D1084" s="147">
        <v>0</v>
      </c>
      <c r="E1084" s="147">
        <v>1200</v>
      </c>
      <c r="F1084" s="147">
        <v>0</v>
      </c>
      <c r="G1084" s="147">
        <v>0</v>
      </c>
      <c r="H1084" s="147">
        <v>0</v>
      </c>
    </row>
    <row r="1085" spans="1:8" ht="19.7" customHeight="1" x14ac:dyDescent="0.25">
      <c r="A1085" s="145">
        <v>4222</v>
      </c>
      <c r="B1085" s="149" t="s">
        <v>371</v>
      </c>
      <c r="C1085" s="147">
        <v>0</v>
      </c>
      <c r="D1085" s="147">
        <v>0</v>
      </c>
      <c r="E1085" s="147">
        <v>1400</v>
      </c>
      <c r="F1085" s="147">
        <v>0</v>
      </c>
      <c r="G1085" s="147">
        <v>0</v>
      </c>
      <c r="H1085" s="147">
        <v>0</v>
      </c>
    </row>
    <row r="1086" spans="1:8" ht="19.7" customHeight="1" x14ac:dyDescent="0.25">
      <c r="A1086" s="145">
        <v>4226</v>
      </c>
      <c r="B1086" s="149" t="s">
        <v>388</v>
      </c>
      <c r="C1086" s="147">
        <v>0</v>
      </c>
      <c r="D1086" s="147">
        <v>0</v>
      </c>
      <c r="E1086" s="147">
        <v>3300</v>
      </c>
      <c r="F1086" s="147">
        <v>0</v>
      </c>
      <c r="G1086" s="147">
        <v>0</v>
      </c>
      <c r="H1086" s="147">
        <v>0</v>
      </c>
    </row>
    <row r="1087" spans="1:8" ht="19.7" customHeight="1" x14ac:dyDescent="0.25">
      <c r="A1087" s="142">
        <v>424</v>
      </c>
      <c r="B1087" s="148" t="s">
        <v>85</v>
      </c>
      <c r="C1087" s="144">
        <f>C1088</f>
        <v>0</v>
      </c>
      <c r="D1087" s="144">
        <f t="shared" ref="D1087:H1087" si="446">D1088</f>
        <v>0</v>
      </c>
      <c r="E1087" s="144">
        <f t="shared" si="446"/>
        <v>4100</v>
      </c>
      <c r="F1087" s="144">
        <f t="shared" si="446"/>
        <v>0</v>
      </c>
      <c r="G1087" s="144">
        <f t="shared" si="446"/>
        <v>0</v>
      </c>
      <c r="H1087" s="144">
        <f t="shared" si="446"/>
        <v>0</v>
      </c>
    </row>
    <row r="1088" spans="1:8" ht="19.7" customHeight="1" x14ac:dyDescent="0.25">
      <c r="A1088" s="145">
        <v>4241</v>
      </c>
      <c r="B1088" s="149" t="s">
        <v>85</v>
      </c>
      <c r="C1088" s="147">
        <v>0</v>
      </c>
      <c r="D1088" s="147">
        <v>0</v>
      </c>
      <c r="E1088" s="147">
        <v>4100</v>
      </c>
      <c r="F1088" s="147">
        <v>0</v>
      </c>
      <c r="G1088" s="147">
        <v>0</v>
      </c>
      <c r="H1088" s="147">
        <v>0</v>
      </c>
    </row>
    <row r="1089" spans="1:8" ht="19.7" customHeight="1" x14ac:dyDescent="0.25">
      <c r="A1089" s="365" t="s">
        <v>262</v>
      </c>
      <c r="B1089" s="366"/>
      <c r="C1089" s="151">
        <f>C1065+C1081</f>
        <v>0</v>
      </c>
      <c r="D1089" s="151">
        <f>D1065+D1081</f>
        <v>0</v>
      </c>
      <c r="E1089" s="151">
        <f>E1065+E1081</f>
        <v>40925.74</v>
      </c>
      <c r="F1089" s="151">
        <f t="shared" ref="F1089:G1089" si="447">F1065+F1081</f>
        <v>0</v>
      </c>
      <c r="G1089" s="151">
        <f t="shared" si="447"/>
        <v>0</v>
      </c>
      <c r="H1089" s="151">
        <f>F1089/E1089*100</f>
        <v>0</v>
      </c>
    </row>
    <row r="1090" spans="1:8" ht="19.7" customHeight="1" x14ac:dyDescent="0.25">
      <c r="A1090" s="229"/>
      <c r="B1090" s="216"/>
      <c r="C1090" s="160"/>
      <c r="D1090" s="160"/>
      <c r="E1090" s="160"/>
      <c r="F1090" s="160"/>
      <c r="G1090" s="160"/>
      <c r="H1090" s="161"/>
    </row>
    <row r="1091" spans="1:8" ht="19.7" customHeight="1" x14ac:dyDescent="0.25">
      <c r="A1091" s="382" t="s">
        <v>143</v>
      </c>
      <c r="B1091" s="382"/>
      <c r="C1091" s="382"/>
      <c r="D1091" s="160"/>
      <c r="E1091" s="160"/>
      <c r="F1091" s="160"/>
      <c r="G1091" s="160"/>
      <c r="H1091" s="161"/>
    </row>
    <row r="1092" spans="1:8" ht="19.7" customHeight="1" x14ac:dyDescent="0.25">
      <c r="A1092" s="35" t="s">
        <v>1</v>
      </c>
      <c r="B1092" s="35" t="s">
        <v>14</v>
      </c>
      <c r="C1092" s="35" t="s">
        <v>366</v>
      </c>
      <c r="D1092" s="35" t="s">
        <v>365</v>
      </c>
      <c r="E1092" s="35" t="s">
        <v>360</v>
      </c>
      <c r="F1092" s="35" t="s">
        <v>367</v>
      </c>
      <c r="G1092" s="35" t="s">
        <v>362</v>
      </c>
      <c r="H1092" s="35" t="s">
        <v>363</v>
      </c>
    </row>
    <row r="1093" spans="1:8" ht="19.7" customHeight="1" x14ac:dyDescent="0.25">
      <c r="A1093" s="140">
        <v>3</v>
      </c>
      <c r="B1093" s="140" t="s">
        <v>270</v>
      </c>
      <c r="C1093" s="141">
        <f>C1094</f>
        <v>15694.66</v>
      </c>
      <c r="D1093" s="141">
        <f>D1094+D1097+D1100</f>
        <v>0</v>
      </c>
      <c r="E1093" s="141">
        <f>E1094</f>
        <v>62719.7</v>
      </c>
      <c r="F1093" s="141">
        <f t="shared" ref="F1093:H1093" si="448">F1094</f>
        <v>95760</v>
      </c>
      <c r="G1093" s="141">
        <f t="shared" si="448"/>
        <v>97000</v>
      </c>
      <c r="H1093" s="141">
        <f t="shared" si="448"/>
        <v>97000</v>
      </c>
    </row>
    <row r="1094" spans="1:8" ht="19.7" customHeight="1" x14ac:dyDescent="0.25">
      <c r="A1094" s="142">
        <v>32</v>
      </c>
      <c r="B1094" s="143" t="s">
        <v>37</v>
      </c>
      <c r="C1094" s="144">
        <f>C1095+C1097+C1100+C1104</f>
        <v>15694.66</v>
      </c>
      <c r="D1094" s="144">
        <f t="shared" ref="D1094" si="449">D1095+D1097+D1100+D1104</f>
        <v>0</v>
      </c>
      <c r="E1094" s="144">
        <f>E1095+E1097+E1100+E1104</f>
        <v>62719.7</v>
      </c>
      <c r="F1094" s="144">
        <f t="shared" ref="F1094:H1094" si="450">F1095+F1097+F1100+F1104</f>
        <v>95760</v>
      </c>
      <c r="G1094" s="144">
        <f t="shared" si="450"/>
        <v>97000</v>
      </c>
      <c r="H1094" s="144">
        <f t="shared" si="450"/>
        <v>97000</v>
      </c>
    </row>
    <row r="1095" spans="1:8" ht="19.7" customHeight="1" x14ac:dyDescent="0.25">
      <c r="A1095" s="142">
        <v>321</v>
      </c>
      <c r="B1095" s="143" t="s">
        <v>38</v>
      </c>
      <c r="C1095" s="144">
        <f>C1096</f>
        <v>1970.4</v>
      </c>
      <c r="D1095" s="144">
        <f>D1096</f>
        <v>0</v>
      </c>
      <c r="E1095" s="144">
        <f>E1096</f>
        <v>2319.6999999999998</v>
      </c>
      <c r="F1095" s="144">
        <f t="shared" ref="F1095:H1095" si="451">F1096</f>
        <v>4000</v>
      </c>
      <c r="G1095" s="144">
        <f t="shared" si="451"/>
        <v>4000</v>
      </c>
      <c r="H1095" s="144">
        <f t="shared" si="451"/>
        <v>4000</v>
      </c>
    </row>
    <row r="1096" spans="1:8" ht="19.7" customHeight="1" x14ac:dyDescent="0.25">
      <c r="A1096" s="145">
        <v>3211</v>
      </c>
      <c r="B1096" s="146" t="s">
        <v>40</v>
      </c>
      <c r="C1096" s="205">
        <v>1970.4</v>
      </c>
      <c r="D1096" s="147">
        <v>0</v>
      </c>
      <c r="E1096" s="147">
        <v>2319.6999999999998</v>
      </c>
      <c r="F1096" s="147">
        <v>4000</v>
      </c>
      <c r="G1096" s="147">
        <v>4000</v>
      </c>
      <c r="H1096" s="147">
        <v>4000</v>
      </c>
    </row>
    <row r="1097" spans="1:8" ht="19.7" customHeight="1" x14ac:dyDescent="0.25">
      <c r="A1097" s="142">
        <v>322</v>
      </c>
      <c r="B1097" s="143" t="s">
        <v>45</v>
      </c>
      <c r="C1097" s="144">
        <f>C1098+C1099</f>
        <v>1799.26</v>
      </c>
      <c r="D1097" s="144">
        <f>D1098+D1099</f>
        <v>0</v>
      </c>
      <c r="E1097" s="144">
        <f>E1098+E1099</f>
        <v>4000</v>
      </c>
      <c r="F1097" s="144">
        <f t="shared" ref="F1097:H1097" si="452">F1098+F1099</f>
        <v>12760</v>
      </c>
      <c r="G1097" s="144">
        <f t="shared" si="452"/>
        <v>14000</v>
      </c>
      <c r="H1097" s="144">
        <f t="shared" si="452"/>
        <v>14000</v>
      </c>
    </row>
    <row r="1098" spans="1:8" ht="19.7" customHeight="1" x14ac:dyDescent="0.25">
      <c r="A1098" s="145">
        <v>3221</v>
      </c>
      <c r="B1098" s="146" t="s">
        <v>47</v>
      </c>
      <c r="C1098" s="205">
        <v>530.27</v>
      </c>
      <c r="D1098" s="147">
        <v>0</v>
      </c>
      <c r="E1098" s="147">
        <v>0</v>
      </c>
      <c r="F1098" s="147">
        <v>4000</v>
      </c>
      <c r="G1098" s="147">
        <v>6000</v>
      </c>
      <c r="H1098" s="147">
        <v>6000</v>
      </c>
    </row>
    <row r="1099" spans="1:8" ht="19.7" customHeight="1" x14ac:dyDescent="0.25">
      <c r="A1099" s="145">
        <v>3225</v>
      </c>
      <c r="B1099" s="146" t="s">
        <v>117</v>
      </c>
      <c r="C1099" s="205">
        <v>1268.99</v>
      </c>
      <c r="D1099" s="147">
        <v>0</v>
      </c>
      <c r="E1099" s="147">
        <v>4000</v>
      </c>
      <c r="F1099" s="147">
        <v>8760</v>
      </c>
      <c r="G1099" s="147">
        <v>8000</v>
      </c>
      <c r="H1099" s="147">
        <v>8000</v>
      </c>
    </row>
    <row r="1100" spans="1:8" ht="19.7" customHeight="1" x14ac:dyDescent="0.25">
      <c r="A1100" s="142">
        <v>323</v>
      </c>
      <c r="B1100" s="143" t="s">
        <v>53</v>
      </c>
      <c r="C1100" s="144">
        <f>C1101+C1102+C1103</f>
        <v>11925</v>
      </c>
      <c r="D1100" s="144">
        <f>D1101+D1102+D1103</f>
        <v>0</v>
      </c>
      <c r="E1100" s="144">
        <f>E1101+E1102+E1103</f>
        <v>54400</v>
      </c>
      <c r="F1100" s="144">
        <f t="shared" ref="F1100:H1100" si="453">F1101+F1102+F1103</f>
        <v>74000</v>
      </c>
      <c r="G1100" s="144">
        <f t="shared" si="453"/>
        <v>74000</v>
      </c>
      <c r="H1100" s="144">
        <f t="shared" si="453"/>
        <v>74000</v>
      </c>
    </row>
    <row r="1101" spans="1:8" ht="19.7" customHeight="1" x14ac:dyDescent="0.25">
      <c r="A1101" s="145">
        <v>3231</v>
      </c>
      <c r="B1101" s="146" t="s">
        <v>55</v>
      </c>
      <c r="C1101" s="239">
        <v>250</v>
      </c>
      <c r="D1101" s="147">
        <v>0</v>
      </c>
      <c r="E1101" s="147">
        <v>2000</v>
      </c>
      <c r="F1101" s="147">
        <v>6000</v>
      </c>
      <c r="G1101" s="147">
        <v>6000</v>
      </c>
      <c r="H1101" s="147">
        <v>6000</v>
      </c>
    </row>
    <row r="1102" spans="1:8" ht="19.7" customHeight="1" x14ac:dyDescent="0.25">
      <c r="A1102" s="279">
        <v>3235</v>
      </c>
      <c r="B1102" s="280" t="s">
        <v>281</v>
      </c>
      <c r="C1102" s="239">
        <v>135</v>
      </c>
      <c r="D1102" s="147">
        <v>0</v>
      </c>
      <c r="E1102" s="147">
        <v>0</v>
      </c>
      <c r="F1102" s="147">
        <v>0</v>
      </c>
      <c r="G1102" s="147">
        <v>0</v>
      </c>
      <c r="H1102" s="147">
        <v>0</v>
      </c>
    </row>
    <row r="1103" spans="1:8" ht="19.7" customHeight="1" x14ac:dyDescent="0.25">
      <c r="A1103" s="279">
        <v>3237</v>
      </c>
      <c r="B1103" s="280" t="s">
        <v>313</v>
      </c>
      <c r="C1103" s="239">
        <v>11540</v>
      </c>
      <c r="D1103" s="147">
        <v>0</v>
      </c>
      <c r="E1103" s="147">
        <v>52400</v>
      </c>
      <c r="F1103" s="147">
        <v>68000</v>
      </c>
      <c r="G1103" s="147">
        <v>68000</v>
      </c>
      <c r="H1103" s="147">
        <v>68000</v>
      </c>
    </row>
    <row r="1104" spans="1:8" ht="19.7" customHeight="1" x14ac:dyDescent="0.25">
      <c r="A1104" s="281">
        <v>329</v>
      </c>
      <c r="B1104" s="282" t="s">
        <v>67</v>
      </c>
      <c r="C1104" s="144">
        <f>C1105</f>
        <v>0</v>
      </c>
      <c r="D1104" s="144">
        <f t="shared" ref="D1104" si="454">D1105</f>
        <v>0</v>
      </c>
      <c r="E1104" s="144">
        <f>E1105</f>
        <v>2000</v>
      </c>
      <c r="F1104" s="144">
        <f t="shared" ref="F1104:H1104" si="455">F1105</f>
        <v>5000</v>
      </c>
      <c r="G1104" s="144">
        <f t="shared" si="455"/>
        <v>5000</v>
      </c>
      <c r="H1104" s="144">
        <f t="shared" si="455"/>
        <v>5000</v>
      </c>
    </row>
    <row r="1105" spans="1:8" ht="19.7" customHeight="1" x14ac:dyDescent="0.25">
      <c r="A1105" s="279">
        <v>3299</v>
      </c>
      <c r="B1105" s="280" t="s">
        <v>67</v>
      </c>
      <c r="C1105" s="147">
        <v>0</v>
      </c>
      <c r="D1105" s="147">
        <v>0</v>
      </c>
      <c r="E1105" s="147">
        <v>2000</v>
      </c>
      <c r="F1105" s="147">
        <v>5000</v>
      </c>
      <c r="G1105" s="147">
        <v>5000</v>
      </c>
      <c r="H1105" s="147">
        <v>5000</v>
      </c>
    </row>
    <row r="1106" spans="1:8" ht="0.75" customHeight="1" x14ac:dyDescent="0.25">
      <c r="A1106" s="279"/>
      <c r="B1106" s="280"/>
      <c r="C1106" s="147"/>
      <c r="D1106" s="147"/>
      <c r="E1106" s="147"/>
      <c r="F1106" s="147"/>
      <c r="G1106" s="147"/>
      <c r="H1106" s="147"/>
    </row>
    <row r="1107" spans="1:8" ht="19.7" customHeight="1" x14ac:dyDescent="0.25">
      <c r="A1107" s="267">
        <v>4</v>
      </c>
      <c r="B1107" s="267" t="s">
        <v>289</v>
      </c>
      <c r="C1107" s="151">
        <f>C1108+C1113</f>
        <v>8023.97</v>
      </c>
      <c r="D1107" s="151">
        <f t="shared" ref="D1107:H1107" si="456">D1108+D1113</f>
        <v>0</v>
      </c>
      <c r="E1107" s="151">
        <f>E1108+E1113</f>
        <v>356119</v>
      </c>
      <c r="F1107" s="151">
        <f t="shared" si="456"/>
        <v>397240</v>
      </c>
      <c r="G1107" s="151">
        <f t="shared" si="456"/>
        <v>40000</v>
      </c>
      <c r="H1107" s="151">
        <f t="shared" si="456"/>
        <v>40000</v>
      </c>
    </row>
    <row r="1108" spans="1:8" ht="19.7" customHeight="1" x14ac:dyDescent="0.25">
      <c r="A1108" s="261">
        <v>42</v>
      </c>
      <c r="B1108" s="159" t="s">
        <v>375</v>
      </c>
      <c r="C1108" s="144">
        <f>C1109+C1111</f>
        <v>8023.97</v>
      </c>
      <c r="D1108" s="144">
        <f t="shared" ref="D1108:H1108" si="457">D1109+D1111</f>
        <v>0</v>
      </c>
      <c r="E1108" s="144">
        <f t="shared" si="457"/>
        <v>208444</v>
      </c>
      <c r="F1108" s="144">
        <f>F1109+F1111</f>
        <v>249565</v>
      </c>
      <c r="G1108" s="144">
        <f t="shared" si="457"/>
        <v>40000</v>
      </c>
      <c r="H1108" s="144">
        <f t="shared" si="457"/>
        <v>40000</v>
      </c>
    </row>
    <row r="1109" spans="1:8" ht="19.7" customHeight="1" x14ac:dyDescent="0.25">
      <c r="A1109" s="261">
        <v>422</v>
      </c>
      <c r="B1109" s="159" t="s">
        <v>81</v>
      </c>
      <c r="C1109" s="144">
        <f>C1110</f>
        <v>0</v>
      </c>
      <c r="D1109" s="144">
        <f t="shared" ref="D1109:H1109" si="458">D1110</f>
        <v>0</v>
      </c>
      <c r="E1109" s="144">
        <f t="shared" si="458"/>
        <v>208444</v>
      </c>
      <c r="F1109" s="144">
        <f t="shared" si="458"/>
        <v>234565</v>
      </c>
      <c r="G1109" s="144">
        <f t="shared" si="458"/>
        <v>25000</v>
      </c>
      <c r="H1109" s="144">
        <f t="shared" si="458"/>
        <v>25000</v>
      </c>
    </row>
    <row r="1110" spans="1:8" ht="19.7" customHeight="1" x14ac:dyDescent="0.25">
      <c r="A1110" s="283">
        <v>4221</v>
      </c>
      <c r="B1110" s="204" t="s">
        <v>83</v>
      </c>
      <c r="C1110" s="147">
        <v>0</v>
      </c>
      <c r="D1110" s="147">
        <v>0</v>
      </c>
      <c r="E1110" s="147">
        <v>208444</v>
      </c>
      <c r="F1110" s="147">
        <v>234565</v>
      </c>
      <c r="G1110" s="147">
        <v>25000</v>
      </c>
      <c r="H1110" s="147">
        <v>25000</v>
      </c>
    </row>
    <row r="1111" spans="1:8" ht="19.7" customHeight="1" x14ac:dyDescent="0.25">
      <c r="A1111" s="142">
        <v>424</v>
      </c>
      <c r="B1111" s="143" t="s">
        <v>85</v>
      </c>
      <c r="C1111" s="144">
        <f>C1112</f>
        <v>8023.97</v>
      </c>
      <c r="D1111" s="144">
        <f t="shared" ref="D1111:H1111" si="459">D1112</f>
        <v>0</v>
      </c>
      <c r="E1111" s="144">
        <f t="shared" si="459"/>
        <v>0</v>
      </c>
      <c r="F1111" s="144">
        <f t="shared" si="459"/>
        <v>15000</v>
      </c>
      <c r="G1111" s="144">
        <f t="shared" si="459"/>
        <v>15000</v>
      </c>
      <c r="H1111" s="144">
        <f t="shared" si="459"/>
        <v>15000</v>
      </c>
    </row>
    <row r="1112" spans="1:8" ht="19.7" customHeight="1" x14ac:dyDescent="0.25">
      <c r="A1112" s="145">
        <v>4241</v>
      </c>
      <c r="B1112" s="146" t="s">
        <v>85</v>
      </c>
      <c r="C1112" s="239">
        <v>8023.97</v>
      </c>
      <c r="D1112" s="147">
        <v>0</v>
      </c>
      <c r="E1112" s="147">
        <v>0</v>
      </c>
      <c r="F1112" s="147">
        <v>15000</v>
      </c>
      <c r="G1112" s="147">
        <v>15000</v>
      </c>
      <c r="H1112" s="147">
        <v>15000</v>
      </c>
    </row>
    <row r="1113" spans="1:8" ht="19.7" customHeight="1" x14ac:dyDescent="0.25">
      <c r="A1113" s="142">
        <v>45</v>
      </c>
      <c r="B1113" s="148" t="s">
        <v>353</v>
      </c>
      <c r="C1113" s="144">
        <f>C1114</f>
        <v>0</v>
      </c>
      <c r="D1113" s="144">
        <f t="shared" ref="D1113:H1114" si="460">D1114</f>
        <v>0</v>
      </c>
      <c r="E1113" s="144">
        <f t="shared" si="460"/>
        <v>147675</v>
      </c>
      <c r="F1113" s="144">
        <f t="shared" si="460"/>
        <v>147675</v>
      </c>
      <c r="G1113" s="144">
        <f t="shared" si="460"/>
        <v>0</v>
      </c>
      <c r="H1113" s="144">
        <f t="shared" si="460"/>
        <v>0</v>
      </c>
    </row>
    <row r="1114" spans="1:8" ht="19.7" customHeight="1" x14ac:dyDescent="0.25">
      <c r="A1114" s="142">
        <v>451</v>
      </c>
      <c r="B1114" s="148" t="s">
        <v>88</v>
      </c>
      <c r="C1114" s="144">
        <f>C1115</f>
        <v>0</v>
      </c>
      <c r="D1114" s="144">
        <f t="shared" si="460"/>
        <v>0</v>
      </c>
      <c r="E1114" s="144">
        <f t="shared" si="460"/>
        <v>147675</v>
      </c>
      <c r="F1114" s="144">
        <f t="shared" si="460"/>
        <v>147675</v>
      </c>
      <c r="G1114" s="144">
        <f t="shared" si="460"/>
        <v>0</v>
      </c>
      <c r="H1114" s="144">
        <f t="shared" si="460"/>
        <v>0</v>
      </c>
    </row>
    <row r="1115" spans="1:8" ht="19.7" customHeight="1" x14ac:dyDescent="0.25">
      <c r="A1115" s="145">
        <v>4511</v>
      </c>
      <c r="B1115" s="149" t="s">
        <v>88</v>
      </c>
      <c r="C1115" s="147">
        <v>0</v>
      </c>
      <c r="D1115" s="147">
        <v>0</v>
      </c>
      <c r="E1115" s="147">
        <v>147675</v>
      </c>
      <c r="F1115" s="147">
        <v>147675</v>
      </c>
      <c r="G1115" s="147">
        <v>0</v>
      </c>
      <c r="H1115" s="147">
        <v>0</v>
      </c>
    </row>
    <row r="1116" spans="1:8" ht="19.7" customHeight="1" x14ac:dyDescent="0.25">
      <c r="A1116" s="365" t="s">
        <v>258</v>
      </c>
      <c r="B1116" s="366"/>
      <c r="C1116" s="151">
        <f>C1093+C1107</f>
        <v>23718.63</v>
      </c>
      <c r="D1116" s="151">
        <f>D1093+D1107</f>
        <v>0</v>
      </c>
      <c r="E1116" s="151">
        <f>E1093+E1107</f>
        <v>418838.7</v>
      </c>
      <c r="F1116" s="151">
        <f t="shared" ref="F1116:H1116" si="461">F1093+F1107</f>
        <v>493000</v>
      </c>
      <c r="G1116" s="151">
        <f t="shared" si="461"/>
        <v>137000</v>
      </c>
      <c r="H1116" s="151">
        <f t="shared" si="461"/>
        <v>137000</v>
      </c>
    </row>
    <row r="1117" spans="1:8" ht="19.7" customHeight="1" x14ac:dyDescent="0.25">
      <c r="A1117" s="224"/>
      <c r="B1117" s="224"/>
      <c r="C1117" s="160"/>
      <c r="D1117" s="160"/>
      <c r="E1117" s="160"/>
      <c r="F1117" s="160"/>
      <c r="G1117" s="160"/>
      <c r="H1117" s="160"/>
    </row>
    <row r="1118" spans="1:8" ht="19.7" customHeight="1" x14ac:dyDescent="0.25">
      <c r="A1118" s="382" t="s">
        <v>309</v>
      </c>
      <c r="B1118" s="382"/>
      <c r="C1118" s="382"/>
      <c r="D1118" s="160"/>
      <c r="E1118" s="160"/>
      <c r="F1118" s="160"/>
      <c r="G1118" s="160"/>
      <c r="H1118" s="161"/>
    </row>
    <row r="1119" spans="1:8" ht="19.7" customHeight="1" x14ac:dyDescent="0.25">
      <c r="A1119" s="35" t="s">
        <v>1</v>
      </c>
      <c r="B1119" s="35" t="s">
        <v>14</v>
      </c>
      <c r="C1119" s="35" t="s">
        <v>366</v>
      </c>
      <c r="D1119" s="35" t="s">
        <v>365</v>
      </c>
      <c r="E1119" s="35" t="s">
        <v>360</v>
      </c>
      <c r="F1119" s="35" t="s">
        <v>367</v>
      </c>
      <c r="G1119" s="35" t="s">
        <v>362</v>
      </c>
      <c r="H1119" s="35" t="s">
        <v>363</v>
      </c>
    </row>
    <row r="1120" spans="1:8" ht="19.7" customHeight="1" x14ac:dyDescent="0.25">
      <c r="A1120" s="140">
        <v>3</v>
      </c>
      <c r="B1120" s="140" t="s">
        <v>270</v>
      </c>
      <c r="C1120" s="141">
        <f>C1121</f>
        <v>0</v>
      </c>
      <c r="D1120" s="141">
        <f>D1121</f>
        <v>0</v>
      </c>
      <c r="E1120" s="141">
        <f>E1121</f>
        <v>10000</v>
      </c>
      <c r="F1120" s="141">
        <f t="shared" ref="F1120:H1120" si="462">F1121</f>
        <v>0</v>
      </c>
      <c r="G1120" s="141">
        <f t="shared" si="462"/>
        <v>0</v>
      </c>
      <c r="H1120" s="141">
        <f t="shared" si="462"/>
        <v>0</v>
      </c>
    </row>
    <row r="1121" spans="1:8" ht="19.7" customHeight="1" x14ac:dyDescent="0.25">
      <c r="A1121" s="142">
        <v>32</v>
      </c>
      <c r="B1121" s="143" t="s">
        <v>37</v>
      </c>
      <c r="C1121" s="144">
        <f>C1124+C1122</f>
        <v>0</v>
      </c>
      <c r="D1121" s="144">
        <f>D1124+D1122</f>
        <v>0</v>
      </c>
      <c r="E1121" s="144">
        <f>E1124+E1122</f>
        <v>10000</v>
      </c>
      <c r="F1121" s="144">
        <f t="shared" ref="F1121:H1121" si="463">F1124+F1122</f>
        <v>0</v>
      </c>
      <c r="G1121" s="144">
        <f t="shared" si="463"/>
        <v>0</v>
      </c>
      <c r="H1121" s="144">
        <f t="shared" si="463"/>
        <v>0</v>
      </c>
    </row>
    <row r="1122" spans="1:8" ht="19.7" customHeight="1" x14ac:dyDescent="0.25">
      <c r="A1122" s="142">
        <v>321</v>
      </c>
      <c r="B1122" s="100" t="s">
        <v>38</v>
      </c>
      <c r="C1122" s="144">
        <f>C1123</f>
        <v>0</v>
      </c>
      <c r="D1122" s="144">
        <f>D1123</f>
        <v>0</v>
      </c>
      <c r="E1122" s="144">
        <f>E1123</f>
        <v>0</v>
      </c>
      <c r="F1122" s="144">
        <f t="shared" ref="F1122:H1122" si="464">F1123</f>
        <v>0</v>
      </c>
      <c r="G1122" s="144">
        <f t="shared" si="464"/>
        <v>0</v>
      </c>
      <c r="H1122" s="144">
        <f t="shared" si="464"/>
        <v>0</v>
      </c>
    </row>
    <row r="1123" spans="1:8" ht="19.7" customHeight="1" x14ac:dyDescent="0.25">
      <c r="A1123" s="145">
        <v>3211</v>
      </c>
      <c r="B1123" s="146" t="s">
        <v>40</v>
      </c>
      <c r="C1123" s="147">
        <v>0</v>
      </c>
      <c r="D1123" s="147">
        <v>0</v>
      </c>
      <c r="E1123" s="147">
        <v>0</v>
      </c>
      <c r="F1123" s="147">
        <v>0</v>
      </c>
      <c r="G1123" s="147">
        <v>0</v>
      </c>
      <c r="H1123" s="147">
        <v>0</v>
      </c>
    </row>
    <row r="1124" spans="1:8" ht="19.7" customHeight="1" x14ac:dyDescent="0.25">
      <c r="A1124" s="142">
        <v>323</v>
      </c>
      <c r="B1124" s="143" t="s">
        <v>53</v>
      </c>
      <c r="C1124" s="144">
        <f>C1125+C1126</f>
        <v>0</v>
      </c>
      <c r="D1124" s="144">
        <f>D1125+D1126</f>
        <v>0</v>
      </c>
      <c r="E1124" s="144">
        <f>E1125+E1126</f>
        <v>10000</v>
      </c>
      <c r="F1124" s="144">
        <f t="shared" ref="F1124:H1124" si="465">F1125+F1126</f>
        <v>0</v>
      </c>
      <c r="G1124" s="144">
        <f t="shared" si="465"/>
        <v>0</v>
      </c>
      <c r="H1124" s="144">
        <f t="shared" si="465"/>
        <v>0</v>
      </c>
    </row>
    <row r="1125" spans="1:8" ht="19.7" customHeight="1" x14ac:dyDescent="0.25">
      <c r="A1125" s="145">
        <v>3231</v>
      </c>
      <c r="B1125" s="146" t="s">
        <v>55</v>
      </c>
      <c r="C1125" s="147">
        <v>0</v>
      </c>
      <c r="D1125" s="147">
        <v>0</v>
      </c>
      <c r="E1125" s="147">
        <v>3000</v>
      </c>
      <c r="F1125" s="147">
        <v>0</v>
      </c>
      <c r="G1125" s="147">
        <v>0</v>
      </c>
      <c r="H1125" s="147">
        <v>0</v>
      </c>
    </row>
    <row r="1126" spans="1:8" ht="19.7" customHeight="1" x14ac:dyDescent="0.25">
      <c r="A1126" s="279">
        <v>3225</v>
      </c>
      <c r="B1126" s="280" t="s">
        <v>281</v>
      </c>
      <c r="C1126" s="147">
        <v>0</v>
      </c>
      <c r="D1126" s="147">
        <v>0</v>
      </c>
      <c r="E1126" s="147">
        <v>7000</v>
      </c>
      <c r="F1126" s="147">
        <v>0</v>
      </c>
      <c r="G1126" s="147">
        <v>0</v>
      </c>
      <c r="H1126" s="147">
        <v>0</v>
      </c>
    </row>
    <row r="1127" spans="1:8" ht="19.7" customHeight="1" x14ac:dyDescent="0.25">
      <c r="A1127" s="267">
        <v>4</v>
      </c>
      <c r="B1127" s="416" t="s">
        <v>311</v>
      </c>
      <c r="C1127" s="284">
        <f t="shared" ref="C1127:H1129" si="466">C1128</f>
        <v>0</v>
      </c>
      <c r="D1127" s="151">
        <f t="shared" si="466"/>
        <v>0</v>
      </c>
      <c r="E1127" s="151">
        <f t="shared" si="466"/>
        <v>10000</v>
      </c>
      <c r="F1127" s="151">
        <f t="shared" si="466"/>
        <v>0</v>
      </c>
      <c r="G1127" s="151">
        <f t="shared" si="466"/>
        <v>0</v>
      </c>
      <c r="H1127" s="151">
        <f t="shared" si="466"/>
        <v>0</v>
      </c>
    </row>
    <row r="1128" spans="1:8" ht="19.7" customHeight="1" x14ac:dyDescent="0.25">
      <c r="A1128" s="261">
        <v>42</v>
      </c>
      <c r="B1128" s="198" t="s">
        <v>311</v>
      </c>
      <c r="C1128" s="144">
        <f t="shared" si="466"/>
        <v>0</v>
      </c>
      <c r="D1128" s="144">
        <f t="shared" si="466"/>
        <v>0</v>
      </c>
      <c r="E1128" s="144">
        <f t="shared" si="466"/>
        <v>10000</v>
      </c>
      <c r="F1128" s="144">
        <f t="shared" si="466"/>
        <v>0</v>
      </c>
      <c r="G1128" s="144">
        <f t="shared" si="466"/>
        <v>0</v>
      </c>
      <c r="H1128" s="144">
        <f t="shared" ref="H1128" si="467">F1128/E1128*100</f>
        <v>0</v>
      </c>
    </row>
    <row r="1129" spans="1:8" ht="19.7" customHeight="1" x14ac:dyDescent="0.25">
      <c r="A1129" s="142">
        <v>421</v>
      </c>
      <c r="B1129" s="143" t="s">
        <v>81</v>
      </c>
      <c r="C1129" s="144">
        <f t="shared" si="466"/>
        <v>0</v>
      </c>
      <c r="D1129" s="144">
        <f t="shared" si="466"/>
        <v>0</v>
      </c>
      <c r="E1129" s="144">
        <f t="shared" si="466"/>
        <v>10000</v>
      </c>
      <c r="F1129" s="144">
        <f t="shared" si="466"/>
        <v>0</v>
      </c>
      <c r="G1129" s="144">
        <f t="shared" si="466"/>
        <v>0</v>
      </c>
      <c r="H1129" s="144">
        <f t="shared" si="466"/>
        <v>0</v>
      </c>
    </row>
    <row r="1130" spans="1:8" ht="19.7" customHeight="1" x14ac:dyDescent="0.25">
      <c r="A1130" s="145">
        <v>4221</v>
      </c>
      <c r="B1130" s="146" t="s">
        <v>83</v>
      </c>
      <c r="C1130" s="147">
        <v>0</v>
      </c>
      <c r="D1130" s="147">
        <v>0</v>
      </c>
      <c r="E1130" s="147">
        <v>10000</v>
      </c>
      <c r="F1130" s="147">
        <v>0</v>
      </c>
      <c r="G1130" s="147">
        <v>0</v>
      </c>
      <c r="H1130" s="147">
        <v>0</v>
      </c>
    </row>
    <row r="1131" spans="1:8" ht="19.7" customHeight="1" x14ac:dyDescent="0.25">
      <c r="A1131" s="365" t="s">
        <v>264</v>
      </c>
      <c r="B1131" s="366"/>
      <c r="C1131" s="151">
        <f>C1120+C1127</f>
        <v>0</v>
      </c>
      <c r="D1131" s="151">
        <f>D1120+D1127</f>
        <v>0</v>
      </c>
      <c r="E1131" s="151">
        <f>E1120+E1127</f>
        <v>20000</v>
      </c>
      <c r="F1131" s="151">
        <f t="shared" ref="F1131:H1131" si="468">F1120+F1127</f>
        <v>0</v>
      </c>
      <c r="G1131" s="151">
        <f t="shared" si="468"/>
        <v>0</v>
      </c>
      <c r="H1131" s="151">
        <f t="shared" si="468"/>
        <v>0</v>
      </c>
    </row>
    <row r="1132" spans="1:8" ht="19.7" customHeight="1" x14ac:dyDescent="0.25">
      <c r="A1132" s="385" t="s">
        <v>282</v>
      </c>
      <c r="B1132" s="373"/>
      <c r="C1132" s="215">
        <f>C1131+C1116+C1089+C1038+C1051+C1061</f>
        <v>118317.90000000002</v>
      </c>
      <c r="D1132" s="215">
        <f>D1131+D1116+D1089+D1038+D1051</f>
        <v>17512.5</v>
      </c>
      <c r="E1132" s="215">
        <f>E1131+E1116+E1089+E1038+E1051</f>
        <v>574063.75000000012</v>
      </c>
      <c r="F1132" s="215">
        <f>F1131+F1116+F1089+F1038+F1051</f>
        <v>535690.30000000005</v>
      </c>
      <c r="G1132" s="215">
        <f>G1131+G1116+G1089+G1038+G1051</f>
        <v>137000</v>
      </c>
      <c r="H1132" s="215">
        <f>H1131+H1116+H1089+H1038+H1051</f>
        <v>137000</v>
      </c>
    </row>
    <row r="1133" spans="1:8" ht="19.7" customHeight="1" x14ac:dyDescent="0.25">
      <c r="A1133" s="229"/>
      <c r="B1133" s="229"/>
      <c r="C1133" s="160"/>
      <c r="D1133" s="160"/>
      <c r="E1133" s="160"/>
      <c r="F1133" s="160"/>
      <c r="G1133" s="160"/>
      <c r="H1133" s="160"/>
    </row>
    <row r="1134" spans="1:8" ht="19.7" customHeight="1" x14ac:dyDescent="0.25">
      <c r="A1134" s="336" t="s">
        <v>332</v>
      </c>
      <c r="B1134" s="336"/>
      <c r="C1134" s="336"/>
      <c r="D1134" s="160"/>
      <c r="E1134" s="160"/>
      <c r="F1134" s="160"/>
      <c r="G1134" s="160"/>
      <c r="H1134" s="160"/>
    </row>
    <row r="1135" spans="1:8" ht="10.5" customHeight="1" x14ac:dyDescent="0.25">
      <c r="A1135" s="224"/>
      <c r="B1135" s="224"/>
      <c r="C1135" s="160"/>
      <c r="D1135" s="160"/>
      <c r="E1135" s="160"/>
      <c r="F1135" s="160"/>
      <c r="G1135" s="160"/>
      <c r="H1135" s="160"/>
    </row>
    <row r="1136" spans="1:8" ht="19.7" customHeight="1" x14ac:dyDescent="0.25">
      <c r="A1136" s="382" t="s">
        <v>329</v>
      </c>
      <c r="B1136" s="382"/>
      <c r="C1136" s="382"/>
      <c r="D1136" s="160"/>
      <c r="E1136" s="160"/>
      <c r="F1136" s="160"/>
      <c r="G1136" s="160"/>
      <c r="H1136" s="161"/>
    </row>
    <row r="1137" spans="1:8" ht="19.7" customHeight="1" x14ac:dyDescent="0.25">
      <c r="A1137" s="41" t="s">
        <v>1</v>
      </c>
      <c r="B1137" s="42" t="s">
        <v>14</v>
      </c>
      <c r="C1137" s="42" t="s">
        <v>366</v>
      </c>
      <c r="D1137" s="42" t="s">
        <v>365</v>
      </c>
      <c r="E1137" s="42" t="s">
        <v>360</v>
      </c>
      <c r="F1137" s="42" t="s">
        <v>367</v>
      </c>
      <c r="G1137" s="42" t="s">
        <v>362</v>
      </c>
      <c r="H1137" s="44" t="s">
        <v>363</v>
      </c>
    </row>
    <row r="1138" spans="1:8" ht="19.7" customHeight="1" x14ac:dyDescent="0.25">
      <c r="A1138" s="140">
        <v>3</v>
      </c>
      <c r="B1138" s="227" t="s">
        <v>270</v>
      </c>
      <c r="C1138" s="141">
        <f>C1139</f>
        <v>0</v>
      </c>
      <c r="D1138" s="141">
        <f>D1139</f>
        <v>0</v>
      </c>
      <c r="E1138" s="141">
        <f>E1139</f>
        <v>1578.88</v>
      </c>
      <c r="F1138" s="141">
        <f t="shared" ref="F1138:G1138" si="469">F1139</f>
        <v>0</v>
      </c>
      <c r="G1138" s="141">
        <f t="shared" si="469"/>
        <v>0</v>
      </c>
      <c r="H1138" s="285">
        <f>F1138/E1138</f>
        <v>0</v>
      </c>
    </row>
    <row r="1139" spans="1:8" ht="19.7" customHeight="1" x14ac:dyDescent="0.25">
      <c r="A1139" s="142">
        <v>32</v>
      </c>
      <c r="B1139" s="143" t="s">
        <v>37</v>
      </c>
      <c r="C1139" s="144">
        <f t="shared" ref="C1139:H1140" si="470">C1140</f>
        <v>0</v>
      </c>
      <c r="D1139" s="144">
        <f t="shared" si="470"/>
        <v>0</v>
      </c>
      <c r="E1139" s="144">
        <f t="shared" si="470"/>
        <v>1578.88</v>
      </c>
      <c r="F1139" s="144">
        <f t="shared" si="470"/>
        <v>0</v>
      </c>
      <c r="G1139" s="144">
        <f t="shared" si="470"/>
        <v>0</v>
      </c>
      <c r="H1139" s="144">
        <f t="shared" si="470"/>
        <v>0</v>
      </c>
    </row>
    <row r="1140" spans="1:8" ht="19.7" customHeight="1" x14ac:dyDescent="0.25">
      <c r="A1140" s="142">
        <v>321</v>
      </c>
      <c r="B1140" s="143" t="s">
        <v>38</v>
      </c>
      <c r="C1140" s="144">
        <f t="shared" si="470"/>
        <v>0</v>
      </c>
      <c r="D1140" s="144">
        <f t="shared" si="470"/>
        <v>0</v>
      </c>
      <c r="E1140" s="144">
        <f t="shared" si="470"/>
        <v>1578.88</v>
      </c>
      <c r="F1140" s="144">
        <f t="shared" si="470"/>
        <v>0</v>
      </c>
      <c r="G1140" s="144">
        <f t="shared" si="470"/>
        <v>0</v>
      </c>
      <c r="H1140" s="144">
        <f t="shared" si="470"/>
        <v>0</v>
      </c>
    </row>
    <row r="1141" spans="1:8" ht="19.7" customHeight="1" x14ac:dyDescent="0.25">
      <c r="A1141" s="145">
        <v>3221</v>
      </c>
      <c r="B1141" s="146" t="s">
        <v>136</v>
      </c>
      <c r="C1141" s="147">
        <v>0</v>
      </c>
      <c r="D1141" s="147">
        <v>0</v>
      </c>
      <c r="E1141" s="147">
        <v>1578.88</v>
      </c>
      <c r="F1141" s="147">
        <v>0</v>
      </c>
      <c r="G1141" s="147">
        <v>0</v>
      </c>
      <c r="H1141" s="147">
        <v>0</v>
      </c>
    </row>
    <row r="1142" spans="1:8" ht="19.7" customHeight="1" x14ac:dyDescent="0.25">
      <c r="A1142" s="365" t="s">
        <v>262</v>
      </c>
      <c r="B1142" s="390"/>
      <c r="C1142" s="151">
        <f>C1138</f>
        <v>0</v>
      </c>
      <c r="D1142" s="151">
        <f>D1138</f>
        <v>0</v>
      </c>
      <c r="E1142" s="151">
        <f>E1138</f>
        <v>1578.88</v>
      </c>
      <c r="F1142" s="151">
        <f t="shared" ref="F1142:H1142" si="471">F1138</f>
        <v>0</v>
      </c>
      <c r="G1142" s="151">
        <f t="shared" si="471"/>
        <v>0</v>
      </c>
      <c r="H1142" s="151">
        <f t="shared" si="471"/>
        <v>0</v>
      </c>
    </row>
    <row r="1143" spans="1:8" ht="19.7" customHeight="1" x14ac:dyDescent="0.25">
      <c r="A1143" s="391" t="s">
        <v>328</v>
      </c>
      <c r="B1143" s="390"/>
      <c r="C1143" s="215">
        <f>C1138</f>
        <v>0</v>
      </c>
      <c r="D1143" s="215">
        <f t="shared" ref="D1143:H1143" si="472">D1138</f>
        <v>0</v>
      </c>
      <c r="E1143" s="215">
        <f t="shared" si="472"/>
        <v>1578.88</v>
      </c>
      <c r="F1143" s="215">
        <f t="shared" si="472"/>
        <v>0</v>
      </c>
      <c r="G1143" s="215">
        <f t="shared" si="472"/>
        <v>0</v>
      </c>
      <c r="H1143" s="215">
        <f t="shared" si="472"/>
        <v>0</v>
      </c>
    </row>
    <row r="1144" spans="1:8" ht="19.7" customHeight="1" x14ac:dyDescent="0.25">
      <c r="A1144" s="224"/>
      <c r="B1144" s="224"/>
      <c r="C1144" s="160"/>
      <c r="D1144" s="160"/>
      <c r="E1144" s="160"/>
      <c r="F1144" s="160"/>
      <c r="G1144" s="160"/>
      <c r="H1144" s="160"/>
    </row>
    <row r="1145" spans="1:8" ht="3" customHeight="1" x14ac:dyDescent="0.25">
      <c r="A1145" s="224"/>
      <c r="B1145" s="224"/>
      <c r="C1145" s="160"/>
      <c r="D1145" s="160"/>
      <c r="E1145" s="160"/>
      <c r="F1145" s="160"/>
      <c r="G1145" s="160"/>
      <c r="H1145" s="160"/>
    </row>
    <row r="1146" spans="1:8" ht="19.7" customHeight="1" x14ac:dyDescent="0.25">
      <c r="A1146" s="336" t="s">
        <v>280</v>
      </c>
      <c r="B1146" s="336"/>
      <c r="C1146" s="336"/>
      <c r="D1146" s="286"/>
      <c r="E1146" s="244"/>
      <c r="F1146" s="134"/>
      <c r="G1146" s="244"/>
      <c r="H1146" s="245"/>
    </row>
    <row r="1147" spans="1:8" ht="19.7" customHeight="1" x14ac:dyDescent="0.25">
      <c r="A1147" s="48" t="s">
        <v>159</v>
      </c>
      <c r="B1147" s="224"/>
      <c r="C1147" s="229"/>
      <c r="D1147" s="160"/>
      <c r="E1147" s="160"/>
      <c r="F1147" s="160"/>
      <c r="G1147" s="160"/>
      <c r="H1147" s="161"/>
    </row>
    <row r="1148" spans="1:8" ht="19.7" customHeight="1" x14ac:dyDescent="0.25">
      <c r="A1148" s="35" t="s">
        <v>1</v>
      </c>
      <c r="B1148" s="35" t="s">
        <v>14</v>
      </c>
      <c r="C1148" s="35" t="s">
        <v>366</v>
      </c>
      <c r="D1148" s="35" t="s">
        <v>365</v>
      </c>
      <c r="E1148" s="35" t="s">
        <v>360</v>
      </c>
      <c r="F1148" s="35" t="s">
        <v>367</v>
      </c>
      <c r="G1148" s="35" t="s">
        <v>362</v>
      </c>
      <c r="H1148" s="35" t="s">
        <v>363</v>
      </c>
    </row>
    <row r="1149" spans="1:8" ht="19.7" customHeight="1" x14ac:dyDescent="0.25">
      <c r="A1149" s="140">
        <v>3</v>
      </c>
      <c r="B1149" s="140" t="s">
        <v>270</v>
      </c>
      <c r="C1149" s="141">
        <f>C1150+C1153</f>
        <v>2058.9899999999998</v>
      </c>
      <c r="D1149" s="141">
        <f>D1150+D1153</f>
        <v>1856.82</v>
      </c>
      <c r="E1149" s="141">
        <f>E1150+E1153</f>
        <v>3030</v>
      </c>
      <c r="F1149" s="141">
        <f t="shared" ref="F1149:H1149" si="473">F1150+F1153</f>
        <v>7139.28</v>
      </c>
      <c r="G1149" s="141">
        <f t="shared" si="473"/>
        <v>7139.28</v>
      </c>
      <c r="H1149" s="141">
        <f t="shared" si="473"/>
        <v>4997.5</v>
      </c>
    </row>
    <row r="1150" spans="1:8" ht="19.7" customHeight="1" x14ac:dyDescent="0.25">
      <c r="A1150" s="142">
        <v>31</v>
      </c>
      <c r="B1150" s="143" t="s">
        <v>156</v>
      </c>
      <c r="C1150" s="144">
        <f t="shared" ref="C1150:H1151" si="474">C1151</f>
        <v>1848.99</v>
      </c>
      <c r="D1150" s="144">
        <f t="shared" si="474"/>
        <v>997.52</v>
      </c>
      <c r="E1150" s="144">
        <f t="shared" si="474"/>
        <v>1760</v>
      </c>
      <c r="F1150" s="144">
        <f t="shared" si="474"/>
        <v>6219.28</v>
      </c>
      <c r="G1150" s="144">
        <f t="shared" si="474"/>
        <v>6219.28</v>
      </c>
      <c r="H1150" s="144">
        <f t="shared" si="474"/>
        <v>4353.5</v>
      </c>
    </row>
    <row r="1151" spans="1:8" ht="19.7" customHeight="1" x14ac:dyDescent="0.25">
      <c r="A1151" s="142">
        <v>312</v>
      </c>
      <c r="B1151" s="143" t="s">
        <v>123</v>
      </c>
      <c r="C1151" s="144">
        <f t="shared" si="474"/>
        <v>1848.99</v>
      </c>
      <c r="D1151" s="144">
        <f t="shared" si="474"/>
        <v>997.52</v>
      </c>
      <c r="E1151" s="144">
        <f t="shared" si="474"/>
        <v>1760</v>
      </c>
      <c r="F1151" s="144">
        <f t="shared" si="474"/>
        <v>6219.28</v>
      </c>
      <c r="G1151" s="144">
        <f t="shared" si="474"/>
        <v>6219.28</v>
      </c>
      <c r="H1151" s="144">
        <f t="shared" si="474"/>
        <v>4353.5</v>
      </c>
    </row>
    <row r="1152" spans="1:8" ht="19.7" customHeight="1" x14ac:dyDescent="0.25">
      <c r="A1152" s="145">
        <v>3121</v>
      </c>
      <c r="B1152" s="146" t="s">
        <v>123</v>
      </c>
      <c r="C1152" s="239">
        <v>1848.99</v>
      </c>
      <c r="D1152" s="147">
        <v>997.52</v>
      </c>
      <c r="E1152" s="147">
        <v>1760</v>
      </c>
      <c r="F1152" s="147">
        <v>6219.28</v>
      </c>
      <c r="G1152" s="147">
        <v>6219.28</v>
      </c>
      <c r="H1152" s="147">
        <v>4353.5</v>
      </c>
    </row>
    <row r="1153" spans="1:8" ht="19.7" customHeight="1" x14ac:dyDescent="0.25">
      <c r="A1153" s="281">
        <v>32</v>
      </c>
      <c r="B1153" s="143" t="s">
        <v>37</v>
      </c>
      <c r="C1153" s="144">
        <f>C1154</f>
        <v>210</v>
      </c>
      <c r="D1153" s="144">
        <f t="shared" ref="D1153:H1154" si="475">D1154</f>
        <v>859.3</v>
      </c>
      <c r="E1153" s="144">
        <f t="shared" si="475"/>
        <v>1270</v>
      </c>
      <c r="F1153" s="144">
        <f t="shared" si="475"/>
        <v>920</v>
      </c>
      <c r="G1153" s="144">
        <f t="shared" si="475"/>
        <v>920</v>
      </c>
      <c r="H1153" s="144">
        <f t="shared" si="475"/>
        <v>644</v>
      </c>
    </row>
    <row r="1154" spans="1:8" ht="19.7" customHeight="1" x14ac:dyDescent="0.25">
      <c r="A1154" s="281">
        <v>321</v>
      </c>
      <c r="B1154" s="143" t="s">
        <v>38</v>
      </c>
      <c r="C1154" s="144">
        <f>C1155</f>
        <v>210</v>
      </c>
      <c r="D1154" s="144">
        <f t="shared" si="475"/>
        <v>859.3</v>
      </c>
      <c r="E1154" s="144">
        <f t="shared" si="475"/>
        <v>1270</v>
      </c>
      <c r="F1154" s="144">
        <f t="shared" si="475"/>
        <v>920</v>
      </c>
      <c r="G1154" s="144">
        <f t="shared" si="475"/>
        <v>920</v>
      </c>
      <c r="H1154" s="144">
        <f t="shared" si="475"/>
        <v>644</v>
      </c>
    </row>
    <row r="1155" spans="1:8" ht="19.7" customHeight="1" x14ac:dyDescent="0.25">
      <c r="A1155" s="279">
        <v>3212</v>
      </c>
      <c r="B1155" s="146" t="s">
        <v>127</v>
      </c>
      <c r="C1155" s="239">
        <v>210</v>
      </c>
      <c r="D1155" s="147">
        <v>859.3</v>
      </c>
      <c r="E1155" s="147">
        <v>1270</v>
      </c>
      <c r="F1155" s="147">
        <v>920</v>
      </c>
      <c r="G1155" s="147">
        <v>920</v>
      </c>
      <c r="H1155" s="147">
        <v>644</v>
      </c>
    </row>
    <row r="1156" spans="1:8" ht="19.7" customHeight="1" x14ac:dyDescent="0.25">
      <c r="A1156" s="365" t="s">
        <v>260</v>
      </c>
      <c r="B1156" s="366"/>
      <c r="C1156" s="151">
        <f>C1149</f>
        <v>2058.9899999999998</v>
      </c>
      <c r="D1156" s="151">
        <f>D1149</f>
        <v>1856.82</v>
      </c>
      <c r="E1156" s="151">
        <f>E1149</f>
        <v>3030</v>
      </c>
      <c r="F1156" s="151">
        <f t="shared" ref="F1156:H1156" si="476">F1149</f>
        <v>7139.28</v>
      </c>
      <c r="G1156" s="151">
        <f t="shared" si="476"/>
        <v>7139.28</v>
      </c>
      <c r="H1156" s="151">
        <f t="shared" si="476"/>
        <v>4997.5</v>
      </c>
    </row>
    <row r="1157" spans="1:8" ht="19.7" customHeight="1" x14ac:dyDescent="0.25">
      <c r="A1157" s="385" t="s">
        <v>277</v>
      </c>
      <c r="B1157" s="373"/>
      <c r="C1157" s="287">
        <f>C1156</f>
        <v>2058.9899999999998</v>
      </c>
      <c r="D1157" s="287">
        <f>D1156</f>
        <v>1856.82</v>
      </c>
      <c r="E1157" s="287">
        <f>E1156</f>
        <v>3030</v>
      </c>
      <c r="F1157" s="287">
        <f t="shared" ref="F1157:H1157" si="477">F1156</f>
        <v>7139.28</v>
      </c>
      <c r="G1157" s="287">
        <f t="shared" si="477"/>
        <v>7139.28</v>
      </c>
      <c r="H1157" s="287">
        <f t="shared" si="477"/>
        <v>4997.5</v>
      </c>
    </row>
    <row r="1158" spans="1:8" ht="19.7" customHeight="1" x14ac:dyDescent="0.25">
      <c r="A1158" s="412" t="s">
        <v>320</v>
      </c>
      <c r="B1158" s="413"/>
      <c r="C1158" s="288">
        <f t="shared" ref="C1158:H1158" si="478">C644+C700+C716+C732+C773+C876+C1007+C1017+C1157+C1132+C967+C1143+C828</f>
        <v>223737.94000000003</v>
      </c>
      <c r="D1158" s="288">
        <f t="shared" si="478"/>
        <v>153753.82</v>
      </c>
      <c r="E1158" s="288">
        <f t="shared" si="478"/>
        <v>751043.89000000013</v>
      </c>
      <c r="F1158" s="288">
        <f t="shared" si="478"/>
        <v>707176.94000000006</v>
      </c>
      <c r="G1158" s="288">
        <f t="shared" si="478"/>
        <v>308486.64</v>
      </c>
      <c r="H1158" s="288">
        <f t="shared" si="478"/>
        <v>298098.95999999996</v>
      </c>
    </row>
    <row r="1159" spans="1:8" ht="19.7" customHeight="1" x14ac:dyDescent="0.25">
      <c r="A1159" s="414" t="s">
        <v>170</v>
      </c>
      <c r="B1159" s="415"/>
      <c r="C1159" s="289">
        <f t="shared" ref="C1159:H1159" si="479">C1158+C622</f>
        <v>1308184.68</v>
      </c>
      <c r="D1159" s="289">
        <f t="shared" si="479"/>
        <v>1451814.4400000002</v>
      </c>
      <c r="E1159" s="289">
        <f t="shared" si="479"/>
        <v>2387362.79</v>
      </c>
      <c r="F1159" s="289">
        <f t="shared" si="479"/>
        <v>2347285.0499999998</v>
      </c>
      <c r="G1159" s="289">
        <f t="shared" si="479"/>
        <v>1950537.3599999999</v>
      </c>
      <c r="H1159" s="289">
        <f t="shared" si="479"/>
        <v>1947507.82</v>
      </c>
    </row>
    <row r="1160" spans="1:8" ht="18.75" customHeight="1" x14ac:dyDescent="0.25">
      <c r="A1160" s="197"/>
      <c r="B1160" s="197"/>
      <c r="C1160" s="225"/>
      <c r="D1160" s="225"/>
      <c r="E1160" s="225"/>
      <c r="F1160" s="225"/>
      <c r="G1160" s="160"/>
      <c r="H1160" s="161"/>
    </row>
    <row r="1161" spans="1:8" ht="19.5" hidden="1" customHeight="1" x14ac:dyDescent="0.25">
      <c r="A1161" s="197"/>
      <c r="B1161" s="197"/>
      <c r="C1161" s="225"/>
      <c r="D1161" s="225"/>
      <c r="E1161" s="225"/>
      <c r="F1161" s="225"/>
      <c r="G1161" s="160"/>
      <c r="H1161" s="161"/>
    </row>
    <row r="1162" spans="1:8" ht="19.5" hidden="1" customHeight="1" x14ac:dyDescent="0.25">
      <c r="A1162" s="197"/>
      <c r="B1162" s="197"/>
      <c r="C1162" s="225"/>
      <c r="D1162" s="225"/>
      <c r="E1162" s="225"/>
      <c r="F1162" s="225"/>
      <c r="G1162" s="160"/>
      <c r="H1162" s="161"/>
    </row>
    <row r="1163" spans="1:8" ht="19.5" hidden="1" customHeight="1" x14ac:dyDescent="0.25">
      <c r="A1163" s="197"/>
      <c r="B1163" s="197"/>
      <c r="C1163" s="196"/>
      <c r="D1163" s="196"/>
      <c r="E1163" s="196"/>
      <c r="F1163" s="196"/>
      <c r="G1163" s="196"/>
      <c r="H1163" s="197"/>
    </row>
    <row r="1164" spans="1:8" ht="19.7" customHeight="1" x14ac:dyDescent="0.25">
      <c r="A1164" s="326" t="s">
        <v>160</v>
      </c>
      <c r="B1164" s="326"/>
      <c r="C1164" s="326"/>
      <c r="D1164" s="326"/>
      <c r="E1164" s="326"/>
      <c r="F1164" s="326"/>
      <c r="G1164" s="326"/>
      <c r="H1164" s="133"/>
    </row>
    <row r="1165" spans="1:8" ht="12.75" customHeight="1" x14ac:dyDescent="0.25">
      <c r="A1165" s="133"/>
      <c r="B1165" s="133"/>
      <c r="C1165" s="137"/>
      <c r="D1165" s="137"/>
      <c r="E1165" s="137"/>
      <c r="F1165" s="137"/>
      <c r="G1165" s="137"/>
      <c r="H1165" s="133"/>
    </row>
    <row r="1166" spans="1:8" ht="19.7" customHeight="1" x14ac:dyDescent="0.25">
      <c r="A1166" s="35" t="s">
        <v>1</v>
      </c>
      <c r="B1166" s="35" t="s">
        <v>14</v>
      </c>
      <c r="C1166" s="35" t="s">
        <v>366</v>
      </c>
      <c r="D1166" s="35" t="s">
        <v>365</v>
      </c>
      <c r="E1166" s="35" t="s">
        <v>360</v>
      </c>
      <c r="F1166" s="35" t="s">
        <v>367</v>
      </c>
      <c r="G1166" s="35" t="s">
        <v>362</v>
      </c>
      <c r="H1166" s="35" t="s">
        <v>363</v>
      </c>
    </row>
    <row r="1167" spans="1:8" ht="0.75" customHeight="1" x14ac:dyDescent="0.25">
      <c r="A1167" s="320"/>
      <c r="B1167" s="321"/>
      <c r="C1167" s="183"/>
      <c r="D1167" s="173"/>
      <c r="E1167" s="173"/>
      <c r="F1167" s="173"/>
      <c r="G1167" s="173"/>
      <c r="H1167" s="173"/>
    </row>
    <row r="1168" spans="1:8" ht="19.7" customHeight="1" x14ac:dyDescent="0.25">
      <c r="A1168" s="290">
        <v>1</v>
      </c>
      <c r="B1168" s="291" t="s">
        <v>97</v>
      </c>
      <c r="C1168" s="144">
        <f>C475+C661+C716+C750+C790+C979+C1156+C1038+C844+C679</f>
        <v>102976.06000000001</v>
      </c>
      <c r="D1168" s="144">
        <f>D475+D661+D716+D750+D790+D979+D1156+D1038+D844</f>
        <v>44624.439999999995</v>
      </c>
      <c r="E1168" s="144">
        <f>E475+E661+E716+E750+E790+E979+E1156+E1038+E844</f>
        <v>57234.060000000005</v>
      </c>
      <c r="F1168" s="144">
        <f>F475+F661+F716+F750+F790+F979+F1156+F1038+F844</f>
        <v>63217.03</v>
      </c>
      <c r="G1168" s="144">
        <f>G475+G661+G716+G750+G790+G979+G1156+G1038+G844</f>
        <v>20526.730000000003</v>
      </c>
      <c r="H1168" s="144">
        <f>H475+H661+H716+H750+H790+H979+H1156+H1038+H844</f>
        <v>14587.720000000001</v>
      </c>
    </row>
    <row r="1169" spans="1:8" ht="19.7" customHeight="1" x14ac:dyDescent="0.25">
      <c r="A1169" s="290">
        <v>91</v>
      </c>
      <c r="B1169" s="291" t="s">
        <v>340</v>
      </c>
      <c r="C1169" s="144">
        <f t="shared" ref="C1169:H1169" si="480">C483+C989+C1051</f>
        <v>11945.05</v>
      </c>
      <c r="D1169" s="144">
        <f t="shared" si="480"/>
        <v>0</v>
      </c>
      <c r="E1169" s="144">
        <f t="shared" si="480"/>
        <v>47453.68</v>
      </c>
      <c r="F1169" s="144">
        <f t="shared" si="480"/>
        <v>0</v>
      </c>
      <c r="G1169" s="144">
        <f t="shared" si="480"/>
        <v>0</v>
      </c>
      <c r="H1169" s="144">
        <f t="shared" si="480"/>
        <v>0</v>
      </c>
    </row>
    <row r="1170" spans="1:8" ht="19.7" customHeight="1" x14ac:dyDescent="0.25">
      <c r="A1170" s="290">
        <v>3</v>
      </c>
      <c r="B1170" s="290" t="s">
        <v>161</v>
      </c>
      <c r="C1170" s="144">
        <f t="shared" ref="C1170:H1170" si="481">C495+C319</f>
        <v>50</v>
      </c>
      <c r="D1170" s="144">
        <f t="shared" si="481"/>
        <v>850.76</v>
      </c>
      <c r="E1170" s="144">
        <f t="shared" si="481"/>
        <v>1904.38</v>
      </c>
      <c r="F1170" s="144">
        <f t="shared" si="481"/>
        <v>2347.12</v>
      </c>
      <c r="G1170" s="144">
        <f t="shared" si="481"/>
        <v>2347.12</v>
      </c>
      <c r="H1170" s="144">
        <f t="shared" si="481"/>
        <v>2347.12</v>
      </c>
    </row>
    <row r="1171" spans="1:8" ht="19.7" customHeight="1" x14ac:dyDescent="0.25">
      <c r="A1171" s="290">
        <v>93</v>
      </c>
      <c r="B1171" s="291" t="s">
        <v>162</v>
      </c>
      <c r="C1171" s="144">
        <f>C349+C510+C1061</f>
        <v>1622.45</v>
      </c>
      <c r="D1171" s="144">
        <f>D349+D510</f>
        <v>0</v>
      </c>
      <c r="E1171" s="144">
        <f>E349+E510</f>
        <v>2310.64</v>
      </c>
      <c r="F1171" s="144">
        <f>F349+F510</f>
        <v>0</v>
      </c>
      <c r="G1171" s="144">
        <f>G349+G510</f>
        <v>0</v>
      </c>
      <c r="H1171" s="144">
        <f>H349+H510</f>
        <v>0</v>
      </c>
    </row>
    <row r="1172" spans="1:8" ht="19.7" customHeight="1" x14ac:dyDescent="0.25">
      <c r="A1172" s="290">
        <v>4</v>
      </c>
      <c r="B1172" s="291" t="s">
        <v>163</v>
      </c>
      <c r="C1172" s="144">
        <f t="shared" ref="C1172:H1172" si="482">C385+C396+C520+C590+C686+C600+C643</f>
        <v>154919.99</v>
      </c>
      <c r="D1172" s="144">
        <f t="shared" si="482"/>
        <v>139937.56</v>
      </c>
      <c r="E1172" s="144">
        <f t="shared" si="482"/>
        <v>169855.09000000003</v>
      </c>
      <c r="F1172" s="144">
        <f t="shared" si="482"/>
        <v>169455.09000000003</v>
      </c>
      <c r="G1172" s="144">
        <f t="shared" si="482"/>
        <v>169455.09000000003</v>
      </c>
      <c r="H1172" s="144">
        <f t="shared" si="482"/>
        <v>169455.09000000003</v>
      </c>
    </row>
    <row r="1173" spans="1:8" ht="19.7" customHeight="1" x14ac:dyDescent="0.25">
      <c r="A1173" s="290">
        <v>94</v>
      </c>
      <c r="B1173" s="291" t="s">
        <v>164</v>
      </c>
      <c r="C1173" s="144">
        <f t="shared" ref="C1173:H1173" si="483">C404</f>
        <v>0</v>
      </c>
      <c r="D1173" s="144">
        <f t="shared" si="483"/>
        <v>0</v>
      </c>
      <c r="E1173" s="144">
        <f t="shared" si="483"/>
        <v>37.46</v>
      </c>
      <c r="F1173" s="144">
        <f t="shared" si="483"/>
        <v>0</v>
      </c>
      <c r="G1173" s="144">
        <f t="shared" si="483"/>
        <v>0</v>
      </c>
      <c r="H1173" s="144">
        <f t="shared" si="483"/>
        <v>0</v>
      </c>
    </row>
    <row r="1174" spans="1:8" ht="19.7" customHeight="1" x14ac:dyDescent="0.25">
      <c r="A1174" s="290">
        <v>5</v>
      </c>
      <c r="B1174" s="290" t="s">
        <v>165</v>
      </c>
      <c r="C1174" s="144">
        <f>C1016+C1006+C940+C902+C875+C811++C772+C731+C580+C532+C429+C1131+C1116+C611</f>
        <v>1035678.91</v>
      </c>
      <c r="D1174" s="144">
        <f>D1016+D1006+D940+D902+D875+D811++D772+D731+D580+D532+D429+D1131+D1116+D611</f>
        <v>1266401.6800000002</v>
      </c>
      <c r="E1174" s="144">
        <f>E1016+E1006+E940+E902+E875+E811++E772+E731+E580+E532+E429+E1131+E1116+E611+E827+E860</f>
        <v>2057666.3100000003</v>
      </c>
      <c r="F1174" s="144">
        <f>F1016+F1006+F940+F902+F875+F811++F772+F731+F580+F532+F429+F1131+F1116+F611+F827+F860</f>
        <v>2112265.8099999996</v>
      </c>
      <c r="G1174" s="144">
        <f>G1016+G1006+G940+G902+G875+G811++G772+G731+G580+G532+G429+G1131+G1116+G611+G827+G860</f>
        <v>1758208.4200000002</v>
      </c>
      <c r="H1174" s="144">
        <f>H1016+H1006+H940+H902+H875+H811++H772+H731+H580+H532+H429+H1131+H1116+H611+H827+H860</f>
        <v>1761117.8900000001</v>
      </c>
    </row>
    <row r="1175" spans="1:8" ht="19.7" customHeight="1" x14ac:dyDescent="0.25">
      <c r="A1175" s="290">
        <v>95</v>
      </c>
      <c r="B1175" s="291" t="s">
        <v>166</v>
      </c>
      <c r="C1175" s="144">
        <f>C440+C549+C620+C916+C954+C699+C1089</f>
        <v>610.97</v>
      </c>
      <c r="D1175" s="144">
        <f>D440+D549+D620+D916+D954+D699+D1089</f>
        <v>0</v>
      </c>
      <c r="E1175" s="144">
        <f>E440+E549+E620+E916+E954+E699+E1089+E1142</f>
        <v>45690.77</v>
      </c>
      <c r="F1175" s="144">
        <f>F440+F549+F620+F916+F954+F699+F1089+F1142</f>
        <v>0</v>
      </c>
      <c r="G1175" s="144">
        <f>G440+G549+G620+G916+G954+G699+G1089+G1142</f>
        <v>0</v>
      </c>
      <c r="H1175" s="144">
        <f>H440+H549+H620+H916+H954+H699+H1089+H1142</f>
        <v>0</v>
      </c>
    </row>
    <row r="1176" spans="1:8" ht="19.7" customHeight="1" x14ac:dyDescent="0.25">
      <c r="A1176" s="290">
        <v>6</v>
      </c>
      <c r="B1176" s="291" t="s">
        <v>225</v>
      </c>
      <c r="C1176" s="144">
        <f t="shared" ref="C1176:H1176" si="484">C457+C557+C966</f>
        <v>381.25</v>
      </c>
      <c r="D1176" s="144">
        <f t="shared" si="484"/>
        <v>0</v>
      </c>
      <c r="E1176" s="144">
        <f t="shared" si="484"/>
        <v>5210.3999999999996</v>
      </c>
      <c r="F1176" s="144">
        <f t="shared" si="484"/>
        <v>0</v>
      </c>
      <c r="G1176" s="144">
        <f t="shared" si="484"/>
        <v>0</v>
      </c>
      <c r="H1176" s="144">
        <f t="shared" si="484"/>
        <v>0</v>
      </c>
    </row>
    <row r="1177" spans="1:8" ht="18.75" customHeight="1" x14ac:dyDescent="0.25">
      <c r="A1177" s="387" t="s">
        <v>167</v>
      </c>
      <c r="B1177" s="388"/>
      <c r="C1177" s="151">
        <f>C1168+C1170+C1171+C1172+C1173+C1174+C1175+C1176+C1169</f>
        <v>1308184.6800000002</v>
      </c>
      <c r="D1177" s="151">
        <f t="shared" ref="D1177:H1177" si="485">D1168+D1170+D1171+D1172+D1173+D1174+D1175+D1176+D1169</f>
        <v>1451814.4400000002</v>
      </c>
      <c r="E1177" s="151">
        <f t="shared" si="485"/>
        <v>2387362.7900000005</v>
      </c>
      <c r="F1177" s="151">
        <f t="shared" si="485"/>
        <v>2347285.0499999998</v>
      </c>
      <c r="G1177" s="151">
        <f t="shared" si="485"/>
        <v>1950537.36</v>
      </c>
      <c r="H1177" s="151">
        <f t="shared" si="485"/>
        <v>1947507.82</v>
      </c>
    </row>
    <row r="1178" spans="1:8" ht="19.5" hidden="1" customHeight="1" x14ac:dyDescent="0.25">
      <c r="A1178" s="133"/>
      <c r="B1178" s="133"/>
      <c r="C1178" s="137"/>
      <c r="D1178" s="137"/>
      <c r="E1178" s="137"/>
      <c r="F1178" s="137"/>
      <c r="G1178" s="136"/>
      <c r="H1178" s="133"/>
    </row>
    <row r="1179" spans="1:8" ht="19.5" hidden="1" customHeight="1" x14ac:dyDescent="0.25">
      <c r="A1179" s="133"/>
      <c r="B1179" s="133"/>
      <c r="C1179" s="137"/>
      <c r="D1179" s="137"/>
      <c r="E1179" s="137"/>
      <c r="F1179" s="137"/>
      <c r="G1179" s="136"/>
      <c r="H1179" s="133"/>
    </row>
    <row r="1180" spans="1:8" ht="19.5" hidden="1" customHeight="1" x14ac:dyDescent="0.25">
      <c r="A1180" s="133"/>
      <c r="B1180" s="133"/>
      <c r="C1180" s="137"/>
      <c r="D1180" s="137"/>
      <c r="E1180" s="137"/>
      <c r="F1180" s="137"/>
      <c r="G1180" s="136"/>
      <c r="H1180" s="133"/>
    </row>
    <row r="1181" spans="1:8" ht="19.5" hidden="1" customHeight="1" x14ac:dyDescent="0.25">
      <c r="A1181" s="133"/>
      <c r="B1181" s="133"/>
      <c r="C1181" s="137"/>
      <c r="D1181" s="137"/>
      <c r="E1181" s="137"/>
      <c r="F1181" s="137"/>
      <c r="G1181" s="136"/>
      <c r="H1181" s="133"/>
    </row>
    <row r="1182" spans="1:8" ht="19.7" customHeight="1" x14ac:dyDescent="0.25">
      <c r="A1182" s="357"/>
      <c r="B1182" s="357"/>
      <c r="C1182" s="357"/>
      <c r="D1182" s="357"/>
      <c r="E1182" s="357"/>
      <c r="F1182" s="357"/>
      <c r="G1182" s="357"/>
      <c r="H1182" s="168"/>
    </row>
    <row r="1183" spans="1:8" ht="19.7" customHeight="1" x14ac:dyDescent="0.25">
      <c r="A1183" s="168"/>
      <c r="B1183" s="168"/>
      <c r="C1183" s="168" t="s">
        <v>389</v>
      </c>
      <c r="D1183" s="168"/>
      <c r="E1183" s="168"/>
      <c r="F1183" s="168"/>
      <c r="G1183" s="168"/>
      <c r="H1183" s="168"/>
    </row>
    <row r="1184" spans="1:8" ht="19.5" hidden="1" customHeight="1" x14ac:dyDescent="0.25">
      <c r="A1184" s="171"/>
      <c r="B1184" s="168"/>
      <c r="C1184" s="130"/>
      <c r="D1184" s="130"/>
      <c r="E1184" s="130"/>
      <c r="F1184" s="196"/>
      <c r="G1184" s="196"/>
      <c r="H1184" s="197"/>
    </row>
    <row r="1185" spans="1:8" ht="19.7" customHeight="1" x14ac:dyDescent="0.25">
      <c r="A1185" s="410" t="s">
        <v>168</v>
      </c>
      <c r="B1185" s="410"/>
      <c r="C1185" s="410"/>
      <c r="D1185" s="410"/>
      <c r="E1185" s="410"/>
      <c r="F1185" s="196"/>
      <c r="G1185" s="196"/>
      <c r="H1185" s="197"/>
    </row>
    <row r="1186" spans="1:8" ht="19.7" customHeight="1" x14ac:dyDescent="0.25">
      <c r="A1186" s="35" t="s">
        <v>1</v>
      </c>
      <c r="B1186" s="35" t="s">
        <v>14</v>
      </c>
      <c r="C1186" s="35" t="s">
        <v>366</v>
      </c>
      <c r="D1186" s="35" t="s">
        <v>365</v>
      </c>
      <c r="E1186" s="35" t="s">
        <v>360</v>
      </c>
      <c r="F1186" s="35" t="s">
        <v>367</v>
      </c>
      <c r="G1186" s="35" t="s">
        <v>362</v>
      </c>
      <c r="H1186" s="35" t="s">
        <v>363</v>
      </c>
    </row>
    <row r="1187" spans="1:8" ht="0.75" customHeight="1" x14ac:dyDescent="0.25">
      <c r="A1187" s="320"/>
      <c r="B1187" s="321"/>
      <c r="C1187" s="183"/>
      <c r="D1187" s="173"/>
      <c r="E1187" s="173"/>
      <c r="F1187" s="173"/>
      <c r="G1187" s="173"/>
      <c r="H1187" s="173"/>
    </row>
    <row r="1188" spans="1:8" ht="19.7" customHeight="1" x14ac:dyDescent="0.25">
      <c r="A1188" s="142">
        <v>922</v>
      </c>
      <c r="B1188" s="143" t="s">
        <v>169</v>
      </c>
      <c r="C1188" s="144">
        <f>C1189+C1190</f>
        <v>-47301.48</v>
      </c>
      <c r="D1188" s="144">
        <f>D1189+D1190</f>
        <v>0</v>
      </c>
      <c r="E1188" s="144">
        <f>E1189+E1190</f>
        <v>47301.48</v>
      </c>
      <c r="F1188" s="144">
        <f>F1189+F1190</f>
        <v>0</v>
      </c>
      <c r="G1188" s="144">
        <f>F1188/C1188*100</f>
        <v>0</v>
      </c>
      <c r="H1188" s="175">
        <f>F1188/E1188*100</f>
        <v>0</v>
      </c>
    </row>
    <row r="1189" spans="1:8" ht="19.7" customHeight="1" x14ac:dyDescent="0.25">
      <c r="A1189" s="145">
        <v>9222</v>
      </c>
      <c r="B1189" s="146" t="s">
        <v>242</v>
      </c>
      <c r="C1189" s="147">
        <v>-36214.550000000003</v>
      </c>
      <c r="D1189" s="147">
        <v>0</v>
      </c>
      <c r="E1189" s="147">
        <v>36214.550000000003</v>
      </c>
      <c r="F1189" s="147">
        <v>0</v>
      </c>
      <c r="G1189" s="144">
        <f>F1189/C1189*100</f>
        <v>0</v>
      </c>
      <c r="H1189" s="175">
        <f>F1189/E1189*100</f>
        <v>0</v>
      </c>
    </row>
    <row r="1190" spans="1:8" ht="19.7" customHeight="1" x14ac:dyDescent="0.25">
      <c r="A1190" s="145">
        <v>9222</v>
      </c>
      <c r="B1190" s="146" t="s">
        <v>243</v>
      </c>
      <c r="C1190" s="147">
        <v>-11086.93</v>
      </c>
      <c r="D1190" s="147">
        <v>0</v>
      </c>
      <c r="E1190" s="147">
        <v>11086.93</v>
      </c>
      <c r="F1190" s="147">
        <v>0</v>
      </c>
      <c r="G1190" s="144">
        <f>F1190/C1190*100</f>
        <v>0</v>
      </c>
      <c r="H1190" s="175">
        <v>0</v>
      </c>
    </row>
    <row r="1191" spans="1:8" ht="19.7" customHeight="1" x14ac:dyDescent="0.25">
      <c r="A1191" s="316" t="s">
        <v>195</v>
      </c>
      <c r="B1191" s="317"/>
      <c r="C1191" s="151">
        <f>C1188</f>
        <v>-47301.48</v>
      </c>
      <c r="D1191" s="151">
        <f>D1188</f>
        <v>0</v>
      </c>
      <c r="E1191" s="151">
        <f>E1188</f>
        <v>47301.48</v>
      </c>
      <c r="F1191" s="151">
        <f>F1188</f>
        <v>0</v>
      </c>
      <c r="G1191" s="151">
        <v>0</v>
      </c>
      <c r="H1191" s="184">
        <v>0</v>
      </c>
    </row>
    <row r="1192" spans="1:8" ht="19.7" customHeight="1" x14ac:dyDescent="0.25">
      <c r="A1192" s="168"/>
      <c r="B1192" s="168"/>
      <c r="C1192" s="160"/>
      <c r="D1192" s="160"/>
      <c r="E1192" s="160"/>
      <c r="F1192" s="160"/>
      <c r="G1192" s="160"/>
      <c r="H1192" s="161"/>
    </row>
    <row r="1193" spans="1:8" ht="6.75" customHeight="1" x14ac:dyDescent="0.25">
      <c r="A1193" s="197"/>
      <c r="B1193" s="197"/>
      <c r="C1193" s="196"/>
      <c r="D1193" s="196"/>
      <c r="E1193" s="196"/>
      <c r="F1193" s="160"/>
      <c r="G1193" s="160"/>
      <c r="H1193" s="161"/>
    </row>
    <row r="1194" spans="1:8" ht="19.5" hidden="1" customHeight="1" x14ac:dyDescent="0.25">
      <c r="A1194" s="197"/>
      <c r="B1194" s="197"/>
      <c r="C1194" s="196"/>
      <c r="D1194" s="196"/>
      <c r="E1194" s="196"/>
      <c r="F1194" s="160"/>
      <c r="G1194" s="160"/>
      <c r="H1194" s="161"/>
    </row>
    <row r="1195" spans="1:8" ht="19.5" hidden="1" customHeight="1" x14ac:dyDescent="0.25">
      <c r="A1195" s="197"/>
      <c r="B1195" s="197"/>
      <c r="C1195" s="196"/>
      <c r="D1195" s="196"/>
      <c r="E1195" s="196"/>
      <c r="F1195" s="160"/>
      <c r="G1195" s="160"/>
      <c r="H1195" s="161"/>
    </row>
    <row r="1196" spans="1:8" ht="19.5" hidden="1" customHeight="1" x14ac:dyDescent="0.25">
      <c r="A1196" s="197"/>
      <c r="B1196" s="197"/>
      <c r="C1196" s="196"/>
      <c r="D1196" s="196"/>
      <c r="E1196" s="196"/>
      <c r="F1196" s="160"/>
      <c r="G1196" s="160"/>
      <c r="H1196" s="161"/>
    </row>
    <row r="1197" spans="1:8" ht="19.5" hidden="1" customHeight="1" x14ac:dyDescent="0.25">
      <c r="A1197" s="197"/>
      <c r="B1197" s="197"/>
      <c r="C1197" s="196"/>
      <c r="D1197" s="196"/>
      <c r="E1197" s="196"/>
      <c r="F1197" s="160"/>
      <c r="G1197" s="160"/>
      <c r="H1197" s="161"/>
    </row>
    <row r="1198" spans="1:8" ht="19.5" hidden="1" customHeight="1" x14ac:dyDescent="0.25">
      <c r="A1198" s="197"/>
      <c r="B1198" s="197"/>
      <c r="C1198" s="196"/>
      <c r="D1198" s="196"/>
      <c r="E1198" s="196"/>
      <c r="F1198" s="160"/>
      <c r="G1198" s="160"/>
      <c r="H1198" s="161"/>
    </row>
    <row r="1199" spans="1:8" ht="19.7" customHeight="1" x14ac:dyDescent="0.25">
      <c r="A1199" s="411" t="s">
        <v>171</v>
      </c>
      <c r="B1199" s="411"/>
      <c r="C1199" s="411"/>
      <c r="D1199" s="411"/>
      <c r="E1199" s="411"/>
      <c r="F1199" s="411"/>
      <c r="G1199" s="411"/>
      <c r="H1199" s="133"/>
    </row>
    <row r="1200" spans="1:8" ht="19.7" customHeight="1" x14ac:dyDescent="0.25">
      <c r="A1200" s="315" t="s">
        <v>1</v>
      </c>
      <c r="B1200" s="315" t="s">
        <v>14</v>
      </c>
      <c r="C1200" s="315" t="s">
        <v>366</v>
      </c>
      <c r="D1200" s="315" t="s">
        <v>365</v>
      </c>
      <c r="E1200" s="315" t="s">
        <v>360</v>
      </c>
      <c r="F1200" s="315" t="s">
        <v>367</v>
      </c>
      <c r="G1200" s="315" t="s">
        <v>362</v>
      </c>
      <c r="H1200" s="315" t="s">
        <v>363</v>
      </c>
    </row>
    <row r="1201" spans="1:8" ht="19.7" customHeight="1" x14ac:dyDescent="0.25">
      <c r="A1201" s="292">
        <v>1</v>
      </c>
      <c r="B1201" s="292" t="s">
        <v>172</v>
      </c>
      <c r="C1201" s="293"/>
      <c r="D1201" s="294"/>
      <c r="E1201" s="294"/>
      <c r="F1201" s="294"/>
      <c r="G1201" s="294"/>
      <c r="H1201" s="295"/>
    </row>
    <row r="1202" spans="1:8" ht="19.7" customHeight="1" x14ac:dyDescent="0.25">
      <c r="A1202" s="296"/>
      <c r="B1202" s="296" t="s">
        <v>173</v>
      </c>
      <c r="C1202" s="144">
        <v>-12353.45</v>
      </c>
      <c r="D1202" s="144">
        <v>0</v>
      </c>
      <c r="E1202" s="144">
        <v>-36214.550000000003</v>
      </c>
      <c r="F1202" s="144">
        <v>0</v>
      </c>
      <c r="G1202" s="144">
        <f>F1202/C1202*100</f>
        <v>0</v>
      </c>
      <c r="H1202" s="175">
        <f>F1202/E1202*100</f>
        <v>0</v>
      </c>
    </row>
    <row r="1203" spans="1:8" ht="19.7" customHeight="1" x14ac:dyDescent="0.25">
      <c r="A1203" s="297"/>
      <c r="B1203" s="297" t="s">
        <v>174</v>
      </c>
      <c r="C1203" s="147">
        <f t="shared" ref="C1203:H1203" si="486">C197</f>
        <v>245567.5</v>
      </c>
      <c r="D1203" s="147">
        <f t="shared" si="486"/>
        <v>184162</v>
      </c>
      <c r="E1203" s="147">
        <f t="shared" si="486"/>
        <v>311633.48</v>
      </c>
      <c r="F1203" s="147">
        <f t="shared" si="486"/>
        <v>232672.12</v>
      </c>
      <c r="G1203" s="147">
        <f t="shared" si="486"/>
        <v>189981.82</v>
      </c>
      <c r="H1203" s="147">
        <f t="shared" si="486"/>
        <v>184042.81</v>
      </c>
    </row>
    <row r="1204" spans="1:8" ht="19.7" customHeight="1" x14ac:dyDescent="0.25">
      <c r="A1204" s="297"/>
      <c r="B1204" s="297" t="s">
        <v>175</v>
      </c>
      <c r="C1204" s="147">
        <f>C1168+C1169</f>
        <v>114921.11000000002</v>
      </c>
      <c r="D1204" s="147">
        <f t="shared" ref="D1204:H1204" si="487">D1168+D1169</f>
        <v>44624.439999999995</v>
      </c>
      <c r="E1204" s="147">
        <f t="shared" si="487"/>
        <v>104687.74</v>
      </c>
      <c r="F1204" s="147">
        <f t="shared" si="487"/>
        <v>63217.03</v>
      </c>
      <c r="G1204" s="147">
        <f t="shared" si="487"/>
        <v>20526.730000000003</v>
      </c>
      <c r="H1204" s="147">
        <f t="shared" si="487"/>
        <v>14587.720000000001</v>
      </c>
    </row>
    <row r="1205" spans="1:8" ht="19.7" customHeight="1" x14ac:dyDescent="0.25">
      <c r="A1205" s="406" t="s">
        <v>176</v>
      </c>
      <c r="B1205" s="407"/>
      <c r="C1205" s="144">
        <f>C1202+C1203-C1204</f>
        <v>118292.93999999997</v>
      </c>
      <c r="D1205" s="144">
        <f>D1202+D1203-D1204</f>
        <v>139537.56</v>
      </c>
      <c r="E1205" s="144">
        <f>E1202+E1203-E1204</f>
        <v>170731.19</v>
      </c>
      <c r="F1205" s="144">
        <f t="shared" ref="F1205:H1205" si="488">F1202+F1203-F1204</f>
        <v>169455.09</v>
      </c>
      <c r="G1205" s="144">
        <f t="shared" si="488"/>
        <v>169455.09</v>
      </c>
      <c r="H1205" s="144">
        <f t="shared" si="488"/>
        <v>169455.09</v>
      </c>
    </row>
    <row r="1206" spans="1:8" ht="19.7" customHeight="1" x14ac:dyDescent="0.25">
      <c r="A1206" s="296" t="s">
        <v>177</v>
      </c>
      <c r="B1206" s="296" t="s">
        <v>161</v>
      </c>
      <c r="C1206" s="298"/>
      <c r="D1206" s="299"/>
      <c r="E1206" s="299"/>
      <c r="F1206" s="299"/>
      <c r="G1206" s="144"/>
      <c r="H1206" s="175"/>
    </row>
    <row r="1207" spans="1:8" ht="19.7" customHeight="1" x14ac:dyDescent="0.25">
      <c r="A1207" s="296"/>
      <c r="B1207" s="296" t="s">
        <v>173</v>
      </c>
      <c r="C1207" s="144">
        <v>2450.36</v>
      </c>
      <c r="D1207" s="144">
        <v>0</v>
      </c>
      <c r="E1207" s="144">
        <v>2310.64</v>
      </c>
      <c r="F1207" s="144">
        <v>0</v>
      </c>
      <c r="G1207" s="144">
        <f t="shared" ref="G1207:G1220" si="489">F1207/C1207*100</f>
        <v>0</v>
      </c>
      <c r="H1207" s="175">
        <f t="shared" ref="H1207:H1217" si="490">F1207/E1207*100</f>
        <v>0</v>
      </c>
    </row>
    <row r="1208" spans="1:8" ht="19.7" customHeight="1" x14ac:dyDescent="0.25">
      <c r="A1208" s="297"/>
      <c r="B1208" s="297" t="s">
        <v>174</v>
      </c>
      <c r="C1208" s="147">
        <f t="shared" ref="C1208:H1208" si="491">C210+C245</f>
        <v>1913.98</v>
      </c>
      <c r="D1208" s="147">
        <f t="shared" si="491"/>
        <v>850.76</v>
      </c>
      <c r="E1208" s="147">
        <f t="shared" si="491"/>
        <v>7114.78</v>
      </c>
      <c r="F1208" s="147">
        <f t="shared" si="491"/>
        <v>2347.12</v>
      </c>
      <c r="G1208" s="147">
        <f t="shared" si="491"/>
        <v>2347.12</v>
      </c>
      <c r="H1208" s="147">
        <f t="shared" si="491"/>
        <v>2347.12</v>
      </c>
    </row>
    <row r="1209" spans="1:8" ht="19.7" customHeight="1" x14ac:dyDescent="0.25">
      <c r="A1209" s="297"/>
      <c r="B1209" s="297" t="s">
        <v>175</v>
      </c>
      <c r="C1209" s="147">
        <f>C1170+C1171+C1176</f>
        <v>2053.6999999999998</v>
      </c>
      <c r="D1209" s="147">
        <f>D1170+D1171+D1176</f>
        <v>850.76</v>
      </c>
      <c r="E1209" s="147">
        <f>E1170+E1171+E1176</f>
        <v>9425.42</v>
      </c>
      <c r="F1209" s="147">
        <f t="shared" ref="F1209:H1209" si="492">F1170+F1171+F1176</f>
        <v>2347.12</v>
      </c>
      <c r="G1209" s="147">
        <f t="shared" si="492"/>
        <v>2347.12</v>
      </c>
      <c r="H1209" s="147">
        <f t="shared" si="492"/>
        <v>2347.12</v>
      </c>
    </row>
    <row r="1210" spans="1:8" ht="19.7" customHeight="1" x14ac:dyDescent="0.25">
      <c r="A1210" s="406" t="s">
        <v>178</v>
      </c>
      <c r="B1210" s="407"/>
      <c r="C1210" s="144">
        <f>C1207+C1208-C1209</f>
        <v>2310.6400000000003</v>
      </c>
      <c r="D1210" s="144">
        <f>D1207+D1208-D1209</f>
        <v>0</v>
      </c>
      <c r="E1210" s="144">
        <f>E1207+E1208-E1209</f>
        <v>0</v>
      </c>
      <c r="F1210" s="144">
        <f>F1207+F1208-F1209</f>
        <v>0</v>
      </c>
      <c r="G1210" s="144">
        <f t="shared" si="489"/>
        <v>0</v>
      </c>
      <c r="H1210" s="175">
        <v>0</v>
      </c>
    </row>
    <row r="1211" spans="1:8" ht="19.7" customHeight="1" x14ac:dyDescent="0.25">
      <c r="A1211" s="296" t="s">
        <v>179</v>
      </c>
      <c r="B1211" s="296" t="s">
        <v>98</v>
      </c>
      <c r="C1211" s="298"/>
      <c r="D1211" s="300"/>
      <c r="E1211" s="300"/>
      <c r="F1211" s="300"/>
      <c r="G1211" s="144"/>
      <c r="H1211" s="175"/>
    </row>
    <row r="1212" spans="1:8" ht="19.7" customHeight="1" x14ac:dyDescent="0.25">
      <c r="A1212" s="296"/>
      <c r="B1212" s="296" t="s">
        <v>173</v>
      </c>
      <c r="C1212" s="298" t="s">
        <v>196</v>
      </c>
      <c r="D1212" s="144">
        <v>0</v>
      </c>
      <c r="E1212" s="144">
        <v>37.46</v>
      </c>
      <c r="F1212" s="144">
        <v>0</v>
      </c>
      <c r="G1212" s="144">
        <f t="shared" si="489"/>
        <v>0</v>
      </c>
      <c r="H1212" s="175">
        <f t="shared" si="490"/>
        <v>0</v>
      </c>
    </row>
    <row r="1213" spans="1:8" ht="19.7" customHeight="1" x14ac:dyDescent="0.25">
      <c r="A1213" s="297"/>
      <c r="B1213" s="297" t="s">
        <v>174</v>
      </c>
      <c r="C1213" s="147">
        <f t="shared" ref="C1213:H1213" si="493">C221</f>
        <v>412.5</v>
      </c>
      <c r="D1213" s="147">
        <f t="shared" si="493"/>
        <v>400</v>
      </c>
      <c r="E1213" s="147">
        <f t="shared" si="493"/>
        <v>400</v>
      </c>
      <c r="F1213" s="147">
        <f t="shared" si="493"/>
        <v>0</v>
      </c>
      <c r="G1213" s="147">
        <f t="shared" si="493"/>
        <v>0</v>
      </c>
      <c r="H1213" s="147">
        <f t="shared" si="493"/>
        <v>0</v>
      </c>
    </row>
    <row r="1214" spans="1:8" ht="19.7" customHeight="1" x14ac:dyDescent="0.25">
      <c r="A1214" s="297"/>
      <c r="B1214" s="297" t="s">
        <v>175</v>
      </c>
      <c r="C1214" s="147">
        <f>C1172+C1173</f>
        <v>154919.99</v>
      </c>
      <c r="D1214" s="147">
        <f>D1172+D1173</f>
        <v>139937.56</v>
      </c>
      <c r="E1214" s="147">
        <f t="shared" ref="E1214:H1214" si="494">E1172+E1173</f>
        <v>169892.55000000002</v>
      </c>
      <c r="F1214" s="147">
        <f t="shared" si="494"/>
        <v>169455.09000000003</v>
      </c>
      <c r="G1214" s="147">
        <f t="shared" si="494"/>
        <v>169455.09000000003</v>
      </c>
      <c r="H1214" s="147">
        <f t="shared" si="494"/>
        <v>169455.09000000003</v>
      </c>
    </row>
    <row r="1215" spans="1:8" ht="19.7" customHeight="1" x14ac:dyDescent="0.25">
      <c r="A1215" s="406" t="s">
        <v>178</v>
      </c>
      <c r="B1215" s="407"/>
      <c r="C1215" s="144">
        <f>C1212+C1213-C1214</f>
        <v>-154470.03</v>
      </c>
      <c r="D1215" s="144">
        <f>D1212+D1213-D1214</f>
        <v>-139537.56</v>
      </c>
      <c r="E1215" s="144">
        <f>E1212+E1213-E1214</f>
        <v>-169455.09000000003</v>
      </c>
      <c r="F1215" s="144">
        <f t="shared" ref="F1215:H1215" si="495">F1212+F1213-F1214</f>
        <v>-169455.09000000003</v>
      </c>
      <c r="G1215" s="144">
        <f t="shared" si="495"/>
        <v>-169455.09000000003</v>
      </c>
      <c r="H1215" s="144">
        <f t="shared" si="495"/>
        <v>-169455.09000000003</v>
      </c>
    </row>
    <row r="1216" spans="1:8" ht="19.7" customHeight="1" x14ac:dyDescent="0.25">
      <c r="A1216" s="296" t="s">
        <v>180</v>
      </c>
      <c r="B1216" s="296" t="s">
        <v>99</v>
      </c>
      <c r="C1216" s="298"/>
      <c r="D1216" s="300"/>
      <c r="E1216" s="300"/>
      <c r="F1216" s="300"/>
      <c r="G1216" s="144"/>
      <c r="H1216" s="175"/>
    </row>
    <row r="1217" spans="1:8" ht="19.7" customHeight="1" x14ac:dyDescent="0.25">
      <c r="A1217" s="296"/>
      <c r="B1217" s="296" t="s">
        <v>173</v>
      </c>
      <c r="C1217" s="144">
        <v>-2266.02</v>
      </c>
      <c r="D1217" s="144">
        <v>0</v>
      </c>
      <c r="E1217" s="144">
        <v>34603.839999999997</v>
      </c>
      <c r="F1217" s="144">
        <v>0</v>
      </c>
      <c r="G1217" s="144">
        <f t="shared" si="489"/>
        <v>0</v>
      </c>
      <c r="H1217" s="175">
        <f t="shared" si="490"/>
        <v>0</v>
      </c>
    </row>
    <row r="1218" spans="1:8" ht="19.7" customHeight="1" x14ac:dyDescent="0.25">
      <c r="A1218" s="297"/>
      <c r="B1218" s="297" t="s">
        <v>174</v>
      </c>
      <c r="C1218" s="147">
        <f t="shared" ref="C1218:H1218" si="496">C235</f>
        <v>1073159.74</v>
      </c>
      <c r="D1218" s="147">
        <f t="shared" si="496"/>
        <v>1266401.6800000002</v>
      </c>
      <c r="E1218" s="147">
        <f t="shared" si="496"/>
        <v>2067477.14</v>
      </c>
      <c r="F1218" s="147">
        <f t="shared" si="496"/>
        <v>2112265.81</v>
      </c>
      <c r="G1218" s="147">
        <f t="shared" si="496"/>
        <v>1758208.42</v>
      </c>
      <c r="H1218" s="147">
        <f t="shared" si="496"/>
        <v>1761117.89</v>
      </c>
    </row>
    <row r="1219" spans="1:8" ht="19.7" customHeight="1" x14ac:dyDescent="0.25">
      <c r="A1219" s="297"/>
      <c r="B1219" s="297" t="s">
        <v>175</v>
      </c>
      <c r="C1219" s="147">
        <f>C1174+C1175</f>
        <v>1036289.88</v>
      </c>
      <c r="D1219" s="147">
        <f>D1174+D1175</f>
        <v>1266401.6800000002</v>
      </c>
      <c r="E1219" s="147">
        <f>E1174+E1175</f>
        <v>2103357.08</v>
      </c>
      <c r="F1219" s="147">
        <f t="shared" ref="F1219:H1219" si="497">F1174+F1175</f>
        <v>2112265.8099999996</v>
      </c>
      <c r="G1219" s="147">
        <f t="shared" si="497"/>
        <v>1758208.4200000002</v>
      </c>
      <c r="H1219" s="147">
        <f t="shared" si="497"/>
        <v>1761117.8900000001</v>
      </c>
    </row>
    <row r="1220" spans="1:8" ht="21" customHeight="1" x14ac:dyDescent="0.25">
      <c r="A1220" s="406" t="s">
        <v>178</v>
      </c>
      <c r="B1220" s="407"/>
      <c r="C1220" s="207">
        <f>C1217+C1218-C1219</f>
        <v>34603.839999999967</v>
      </c>
      <c r="D1220" s="207">
        <f>D1217+D1218-D1219</f>
        <v>0</v>
      </c>
      <c r="E1220" s="207">
        <f>E1217+E1218-E1219</f>
        <v>-1276.1000000000931</v>
      </c>
      <c r="F1220" s="207">
        <f>F1217+F1218-F1219</f>
        <v>0</v>
      </c>
      <c r="G1220" s="144">
        <f t="shared" si="489"/>
        <v>0</v>
      </c>
      <c r="H1220" s="175">
        <v>0</v>
      </c>
    </row>
    <row r="1221" spans="1:8" ht="0.75" customHeight="1" x14ac:dyDescent="0.25">
      <c r="A1221" s="408"/>
      <c r="B1221" s="409"/>
      <c r="C1221" s="301"/>
      <c r="D1221" s="299"/>
      <c r="E1221" s="299"/>
      <c r="F1221" s="299"/>
      <c r="G1221" s="144"/>
      <c r="H1221" s="175"/>
    </row>
    <row r="1222" spans="1:8" ht="19.7" customHeight="1" x14ac:dyDescent="0.25">
      <c r="A1222" s="397" t="s">
        <v>191</v>
      </c>
      <c r="B1222" s="398"/>
      <c r="C1222" s="207">
        <f t="shared" ref="C1222:D1223" si="498">C1203+C1208+C1213+C1218</f>
        <v>1321053.72</v>
      </c>
      <c r="D1222" s="207">
        <f t="shared" si="498"/>
        <v>1451814.4400000002</v>
      </c>
      <c r="E1222" s="207">
        <f>E1203+E1208+E1213+E1218</f>
        <v>2386625.4</v>
      </c>
      <c r="F1222" s="207">
        <f t="shared" ref="F1222:H1222" si="499">F1203+F1208+F1213+F1218</f>
        <v>2347285.0499999998</v>
      </c>
      <c r="G1222" s="207">
        <f>G1203+G1208+G1213+G1218</f>
        <v>1950537.3599999999</v>
      </c>
      <c r="H1222" s="207">
        <f t="shared" si="499"/>
        <v>1947507.8199999998</v>
      </c>
    </row>
    <row r="1223" spans="1:8" ht="19.7" customHeight="1" x14ac:dyDescent="0.25">
      <c r="A1223" s="397" t="s">
        <v>192</v>
      </c>
      <c r="B1223" s="398"/>
      <c r="C1223" s="207">
        <f>C1204+C1209+C1214+C1219</f>
        <v>1308184.68</v>
      </c>
      <c r="D1223" s="207">
        <f t="shared" si="498"/>
        <v>1451814.4400000002</v>
      </c>
      <c r="E1223" s="207">
        <f>E1204+E1209+E1214+E1219</f>
        <v>2387362.79</v>
      </c>
      <c r="F1223" s="207">
        <f t="shared" ref="F1223:H1223" si="500">F1204+F1209+F1214+F1219</f>
        <v>2347285.0499999998</v>
      </c>
      <c r="G1223" s="207">
        <f>G1204+G1209+G1214+G1219</f>
        <v>1950537.36</v>
      </c>
      <c r="H1223" s="207">
        <f t="shared" si="500"/>
        <v>1947507.82</v>
      </c>
    </row>
    <row r="1224" spans="1:8" ht="19.7" customHeight="1" x14ac:dyDescent="0.25">
      <c r="A1224" s="397" t="s">
        <v>181</v>
      </c>
      <c r="B1224" s="398"/>
      <c r="C1224" s="207">
        <f>C1222-C1223</f>
        <v>12869.040000000037</v>
      </c>
      <c r="D1224" s="207">
        <f>D1222-D1223</f>
        <v>0</v>
      </c>
      <c r="E1224" s="207">
        <f>E1222-E1223</f>
        <v>-737.39000000013039</v>
      </c>
      <c r="F1224" s="207">
        <f t="shared" ref="F1224:H1224" si="501">F1222-F1223</f>
        <v>0</v>
      </c>
      <c r="G1224" s="207">
        <f t="shared" si="501"/>
        <v>0</v>
      </c>
      <c r="H1224" s="207">
        <f t="shared" si="501"/>
        <v>0</v>
      </c>
    </row>
    <row r="1225" spans="1:8" ht="19.7" customHeight="1" x14ac:dyDescent="0.25">
      <c r="A1225" s="397" t="s">
        <v>193</v>
      </c>
      <c r="B1225" s="398"/>
      <c r="C1225" s="207">
        <v>-12131.65</v>
      </c>
      <c r="D1225" s="207">
        <f>D1202+D1207+D1212+D1217</f>
        <v>0</v>
      </c>
      <c r="E1225" s="207">
        <f>E1202+E1207+E1212+E1217</f>
        <v>737.38999999999214</v>
      </c>
      <c r="F1225" s="207">
        <f t="shared" ref="F1225:H1225" si="502">F1202+F1207+F1212+F1217</f>
        <v>0</v>
      </c>
      <c r="G1225" s="207">
        <f t="shared" si="502"/>
        <v>0</v>
      </c>
      <c r="H1225" s="207">
        <f t="shared" si="502"/>
        <v>0</v>
      </c>
    </row>
    <row r="1226" spans="1:8" ht="19.7" customHeight="1" x14ac:dyDescent="0.25">
      <c r="A1226" s="302" t="s">
        <v>181</v>
      </c>
      <c r="B1226" s="303"/>
      <c r="C1226" s="223">
        <f>C1224+C1225</f>
        <v>737.39000000003762</v>
      </c>
      <c r="D1226" s="223">
        <f>D1224+D1225</f>
        <v>0</v>
      </c>
      <c r="E1226" s="223">
        <f>E1222-E1223</f>
        <v>-737.39000000013039</v>
      </c>
      <c r="F1226" s="223">
        <f t="shared" ref="F1226:H1226" si="503">F1222-F1223</f>
        <v>0</v>
      </c>
      <c r="G1226" s="223">
        <f t="shared" si="503"/>
        <v>0</v>
      </c>
      <c r="H1226" s="223">
        <f t="shared" si="503"/>
        <v>0</v>
      </c>
    </row>
    <row r="1227" spans="1:8" ht="19.7" customHeight="1" x14ac:dyDescent="0.25">
      <c r="A1227" s="399" t="s">
        <v>182</v>
      </c>
      <c r="B1227" s="400"/>
      <c r="C1227" s="223">
        <v>-47301.48</v>
      </c>
      <c r="D1227" s="223">
        <v>0</v>
      </c>
      <c r="E1227" s="223">
        <v>-47301.48</v>
      </c>
      <c r="F1227" s="223">
        <v>0</v>
      </c>
      <c r="G1227" s="223">
        <v>0</v>
      </c>
      <c r="H1227" s="223">
        <v>0</v>
      </c>
    </row>
    <row r="1228" spans="1:8" ht="19.7" customHeight="1" x14ac:dyDescent="0.25">
      <c r="A1228" s="401" t="s">
        <v>317</v>
      </c>
      <c r="B1228" s="402"/>
      <c r="C1228" s="223">
        <v>48038.87</v>
      </c>
      <c r="D1228" s="223">
        <v>0</v>
      </c>
      <c r="E1228" s="223">
        <v>48038.87</v>
      </c>
      <c r="F1228" s="223">
        <v>0</v>
      </c>
      <c r="G1228" s="223">
        <v>0</v>
      </c>
      <c r="H1228" s="223">
        <v>0</v>
      </c>
    </row>
    <row r="1229" spans="1:8" ht="20.25" customHeight="1" x14ac:dyDescent="0.25">
      <c r="A1229" s="403" t="s">
        <v>181</v>
      </c>
      <c r="B1229" s="404"/>
      <c r="C1229" s="304">
        <f>C1227+C1228</f>
        <v>737.38999999999942</v>
      </c>
      <c r="D1229" s="304">
        <f>D1227+D1228</f>
        <v>0</v>
      </c>
      <c r="E1229" s="304">
        <f>E1227+E1228</f>
        <v>737.38999999999942</v>
      </c>
      <c r="F1229" s="304">
        <f t="shared" ref="F1229:H1229" si="504">F1227+F1228</f>
        <v>0</v>
      </c>
      <c r="G1229" s="304">
        <f t="shared" si="504"/>
        <v>0</v>
      </c>
      <c r="H1229" s="304">
        <f t="shared" si="504"/>
        <v>0</v>
      </c>
    </row>
    <row r="1230" spans="1:8" ht="20.25" customHeight="1" x14ac:dyDescent="0.25">
      <c r="A1230" s="405" t="s">
        <v>183</v>
      </c>
      <c r="B1230" s="405"/>
      <c r="C1230" s="305">
        <f>C1229</f>
        <v>737.38999999999942</v>
      </c>
      <c r="D1230" s="305">
        <f>D1229</f>
        <v>0</v>
      </c>
      <c r="E1230" s="305">
        <f>E1229+E1224</f>
        <v>-1.3096723705530167E-10</v>
      </c>
      <c r="F1230" s="305">
        <f>F1226</f>
        <v>0</v>
      </c>
      <c r="G1230" s="305">
        <f t="shared" ref="G1230:H1230" si="505">G1226</f>
        <v>0</v>
      </c>
      <c r="H1230" s="305">
        <f t="shared" si="505"/>
        <v>0</v>
      </c>
    </row>
    <row r="1231" spans="1:8" ht="0.75" customHeight="1" x14ac:dyDescent="0.25">
      <c r="A1231" s="306"/>
      <c r="B1231" s="306"/>
      <c r="C1231" s="307"/>
      <c r="D1231" s="308"/>
      <c r="E1231" s="308"/>
      <c r="F1231" s="307"/>
      <c r="G1231" s="309"/>
      <c r="H1231" s="310"/>
    </row>
    <row r="1232" spans="1:8" ht="9.75" customHeight="1" x14ac:dyDescent="0.25">
      <c r="A1232" s="311"/>
      <c r="B1232" s="311"/>
      <c r="C1232" s="225"/>
      <c r="D1232" s="312"/>
      <c r="E1232" s="312"/>
      <c r="F1232" s="225"/>
      <c r="G1232" s="313"/>
      <c r="H1232" s="161"/>
    </row>
    <row r="1233" spans="1:8" ht="8.25" customHeight="1" x14ac:dyDescent="0.25">
      <c r="A1233" s="311"/>
      <c r="B1233" s="311"/>
      <c r="C1233" s="225"/>
      <c r="D1233" s="312"/>
      <c r="E1233" s="312"/>
      <c r="F1233" s="225"/>
      <c r="G1233" s="313"/>
      <c r="H1233" s="161"/>
    </row>
    <row r="1234" spans="1:8" ht="48" customHeight="1" x14ac:dyDescent="0.25">
      <c r="A1234" s="27"/>
      <c r="B1234" s="28" t="s">
        <v>369</v>
      </c>
      <c r="C1234" s="50"/>
      <c r="D1234" s="50"/>
      <c r="E1234" s="396" t="s">
        <v>319</v>
      </c>
      <c r="F1234" s="396"/>
      <c r="G1234" s="50"/>
      <c r="H1234" s="14"/>
    </row>
    <row r="1235" spans="1:8" ht="6" hidden="1" customHeight="1" x14ac:dyDescent="0.25">
      <c r="A1235" s="27"/>
      <c r="B1235" s="27"/>
      <c r="C1235" s="16"/>
      <c r="D1235" s="16"/>
      <c r="E1235" s="16"/>
      <c r="F1235" s="16"/>
      <c r="G1235" s="16"/>
      <c r="H1235" s="17"/>
    </row>
    <row r="1236" spans="1:8" ht="25.5" hidden="1" customHeight="1" x14ac:dyDescent="0.25">
      <c r="A1236" s="27"/>
      <c r="B1236" s="27"/>
      <c r="C1236" s="16"/>
      <c r="D1236" s="16"/>
      <c r="E1236" s="16"/>
      <c r="F1236" s="16"/>
      <c r="G1236" s="16"/>
      <c r="H1236" s="17"/>
    </row>
    <row r="1237" spans="1:8" ht="25.5" hidden="1" customHeight="1" x14ac:dyDescent="0.25">
      <c r="A1237" s="13"/>
      <c r="B1237" s="15"/>
      <c r="C1237" s="16"/>
      <c r="D1237" s="16"/>
      <c r="E1237" s="16"/>
      <c r="F1237" s="16"/>
      <c r="G1237" s="16"/>
      <c r="H1237" s="17"/>
    </row>
  </sheetData>
  <mergeCells count="191">
    <mergeCell ref="A828:B828"/>
    <mergeCell ref="E1234:F1234"/>
    <mergeCell ref="A1224:B1224"/>
    <mergeCell ref="A1225:B1225"/>
    <mergeCell ref="A1227:B1227"/>
    <mergeCell ref="A1228:B1228"/>
    <mergeCell ref="A1229:B1229"/>
    <mergeCell ref="A1230:B1230"/>
    <mergeCell ref="A1210:B1210"/>
    <mergeCell ref="A1215:B1215"/>
    <mergeCell ref="A1220:B1220"/>
    <mergeCell ref="A1221:B1221"/>
    <mergeCell ref="A1222:B1222"/>
    <mergeCell ref="A1223:B1223"/>
    <mergeCell ref="A1182:G1182"/>
    <mergeCell ref="A1185:E1185"/>
    <mergeCell ref="A1187:B1187"/>
    <mergeCell ref="A1191:B1191"/>
    <mergeCell ref="A1199:G1199"/>
    <mergeCell ref="A1205:B1205"/>
    <mergeCell ref="A1157:B1157"/>
    <mergeCell ref="A1158:B1158"/>
    <mergeCell ref="A1159:B1159"/>
    <mergeCell ref="A1164:G1164"/>
    <mergeCell ref="A1167:B1167"/>
    <mergeCell ref="A1177:B1177"/>
    <mergeCell ref="A1116:B1116"/>
    <mergeCell ref="A1118:C1118"/>
    <mergeCell ref="A1131:B1131"/>
    <mergeCell ref="A1132:B1132"/>
    <mergeCell ref="A1146:C1146"/>
    <mergeCell ref="A1156:B1156"/>
    <mergeCell ref="A1019:C1019"/>
    <mergeCell ref="A1020:C1020"/>
    <mergeCell ref="A1038:B1038"/>
    <mergeCell ref="A1063:C1063"/>
    <mergeCell ref="A1089:B1089"/>
    <mergeCell ref="A1091:C1091"/>
    <mergeCell ref="A1136:C1136"/>
    <mergeCell ref="A1142:B1142"/>
    <mergeCell ref="A1143:B1143"/>
    <mergeCell ref="A1041:C1041"/>
    <mergeCell ref="A1051:B1051"/>
    <mergeCell ref="A1134:C1134"/>
    <mergeCell ref="A1055:C1055"/>
    <mergeCell ref="A1061:B1061"/>
    <mergeCell ref="A1006:B1006"/>
    <mergeCell ref="A1007:B1007"/>
    <mergeCell ref="A1009:C1009"/>
    <mergeCell ref="A1010:C1010"/>
    <mergeCell ref="A1016:B1016"/>
    <mergeCell ref="A1017:B1017"/>
    <mergeCell ref="A954:B954"/>
    <mergeCell ref="A955:B955"/>
    <mergeCell ref="A970:C970"/>
    <mergeCell ref="A971:C971"/>
    <mergeCell ref="A979:B979"/>
    <mergeCell ref="A1000:C1000"/>
    <mergeCell ref="A981:C981"/>
    <mergeCell ref="A989:B989"/>
    <mergeCell ref="A956:C956"/>
    <mergeCell ref="A966:B966"/>
    <mergeCell ref="A967:B967"/>
    <mergeCell ref="A880:C880"/>
    <mergeCell ref="A902:B902"/>
    <mergeCell ref="A904:C904"/>
    <mergeCell ref="A916:B916"/>
    <mergeCell ref="A941:B941"/>
    <mergeCell ref="A942:C942"/>
    <mergeCell ref="A830:C830"/>
    <mergeCell ref="A844:B844"/>
    <mergeCell ref="A875:B875"/>
    <mergeCell ref="A876:B876"/>
    <mergeCell ref="A879:C879"/>
    <mergeCell ref="A940:B940"/>
    <mergeCell ref="A860:B860"/>
    <mergeCell ref="A831:B831"/>
    <mergeCell ref="A918:B918"/>
    <mergeCell ref="A827:B827"/>
    <mergeCell ref="A750:B750"/>
    <mergeCell ref="A772:B772"/>
    <mergeCell ref="A773:B773"/>
    <mergeCell ref="A776:C776"/>
    <mergeCell ref="A790:B790"/>
    <mergeCell ref="A811:B811"/>
    <mergeCell ref="A719:C719"/>
    <mergeCell ref="A731:B731"/>
    <mergeCell ref="A732:B732"/>
    <mergeCell ref="A735:C735"/>
    <mergeCell ref="A736:B736"/>
    <mergeCell ref="A814:B814"/>
    <mergeCell ref="A704:B704"/>
    <mergeCell ref="A715:B715"/>
    <mergeCell ref="A716:B716"/>
    <mergeCell ref="A648:C648"/>
    <mergeCell ref="A661:B661"/>
    <mergeCell ref="A674:B674"/>
    <mergeCell ref="A686:B686"/>
    <mergeCell ref="A699:B699"/>
    <mergeCell ref="A700:B700"/>
    <mergeCell ref="A703:B703"/>
    <mergeCell ref="A649:B649"/>
    <mergeCell ref="A663:B663"/>
    <mergeCell ref="A676:B676"/>
    <mergeCell ref="A688:B688"/>
    <mergeCell ref="A621:B621"/>
    <mergeCell ref="A622:B622"/>
    <mergeCell ref="B634:G634"/>
    <mergeCell ref="A636:C636"/>
    <mergeCell ref="A643:B643"/>
    <mergeCell ref="A644:B644"/>
    <mergeCell ref="A581:B581"/>
    <mergeCell ref="A583:C583"/>
    <mergeCell ref="A590:B590"/>
    <mergeCell ref="A600:B600"/>
    <mergeCell ref="A611:B611"/>
    <mergeCell ref="A620:B620"/>
    <mergeCell ref="A584:C584"/>
    <mergeCell ref="A557:B557"/>
    <mergeCell ref="A558:B558"/>
    <mergeCell ref="A562:H562"/>
    <mergeCell ref="A580:B580"/>
    <mergeCell ref="A475:B475"/>
    <mergeCell ref="A483:B483"/>
    <mergeCell ref="A495:B495"/>
    <mergeCell ref="A510:B510"/>
    <mergeCell ref="A520:B520"/>
    <mergeCell ref="A549:B549"/>
    <mergeCell ref="A532:B532"/>
    <mergeCell ref="A321:B321"/>
    <mergeCell ref="A398:B398"/>
    <mergeCell ref="A431:B431"/>
    <mergeCell ref="A462:B462"/>
    <mergeCell ref="A477:B477"/>
    <mergeCell ref="A487:B487"/>
    <mergeCell ref="A497:B497"/>
    <mergeCell ref="A512:B512"/>
    <mergeCell ref="A535:B535"/>
    <mergeCell ref="A440:B440"/>
    <mergeCell ref="A457:B457"/>
    <mergeCell ref="A458:B458"/>
    <mergeCell ref="A461:H461"/>
    <mergeCell ref="A349:B349"/>
    <mergeCell ref="A385:B385"/>
    <mergeCell ref="A396:B396"/>
    <mergeCell ref="A404:B404"/>
    <mergeCell ref="A429:B429"/>
    <mergeCell ref="A1:G1"/>
    <mergeCell ref="A265:B265"/>
    <mergeCell ref="A183:H183"/>
    <mergeCell ref="A185:H185"/>
    <mergeCell ref="A197:B197"/>
    <mergeCell ref="A210:B210"/>
    <mergeCell ref="A221:B221"/>
    <mergeCell ref="A235:B235"/>
    <mergeCell ref="A155:B155"/>
    <mergeCell ref="A166:H166"/>
    <mergeCell ref="A181:H181"/>
    <mergeCell ref="A29:G29"/>
    <mergeCell ref="C34:E34"/>
    <mergeCell ref="A38:G38"/>
    <mergeCell ref="A45:G45"/>
    <mergeCell ref="A47:G47"/>
    <mergeCell ref="C3:D3"/>
    <mergeCell ref="A215:B215"/>
    <mergeCell ref="A49:G49"/>
    <mergeCell ref="A236:B236"/>
    <mergeCell ref="A245:B245"/>
    <mergeCell ref="A247:B247"/>
    <mergeCell ref="A251:G251"/>
    <mergeCell ref="A262:G262"/>
    <mergeCell ref="A6:G7"/>
    <mergeCell ref="A21:G21"/>
    <mergeCell ref="C22:D22"/>
    <mergeCell ref="A51:G51"/>
    <mergeCell ref="A80:B80"/>
    <mergeCell ref="A84:H84"/>
    <mergeCell ref="A292:G292"/>
    <mergeCell ref="A298:C298"/>
    <mergeCell ref="A271:B271"/>
    <mergeCell ref="A278:B278"/>
    <mergeCell ref="A187:B187"/>
    <mergeCell ref="A319:B319"/>
    <mergeCell ref="A269:B269"/>
    <mergeCell ref="A273:B273"/>
    <mergeCell ref="A276:B276"/>
    <mergeCell ref="A280:B280"/>
    <mergeCell ref="A283:B283"/>
    <mergeCell ref="A285:B285"/>
    <mergeCell ref="B293:C293"/>
    <mergeCell ref="B296:D296"/>
  </mergeCells>
  <pageMargins left="0.16666666666666666" right="0.7" top="0.75" bottom="0.75" header="1.0416666666666666E-2" footer="0.3"/>
  <pageSetup paperSize="9" orientation="landscape" r:id="rId1"/>
  <headerFooter scaleWithDoc="0">
    <oddFooter>Stranica &amp;P od &amp;N</oddFooter>
    <firstHeader>&amp;C&amp;"-,Podebljano"OŠ IVANA MAŽURANIĆA OBROVAC SINJSKI</firstHeader>
    <firstFooter>&amp;C&amp;(1]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2024-10-16T06:44:39Z</cp:lastPrinted>
  <dcterms:created xsi:type="dcterms:W3CDTF">2023-02-23T11:01:25Z</dcterms:created>
  <dcterms:modified xsi:type="dcterms:W3CDTF">2024-10-16T07:17:22Z</dcterms:modified>
</cp:coreProperties>
</file>